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adry\Documents\Mis Documentos\ACTUALIZACIÓN 2023\"/>
    </mc:Choice>
  </mc:AlternateContent>
  <xr:revisionPtr revIDLastSave="0" documentId="13_ncr:1_{94DC94A7-39D1-4CA6-BE9A-784582D858F8}" xr6:coauthVersionLast="47" xr6:coauthVersionMax="47" xr10:uidLastSave="{00000000-0000-0000-0000-000000000000}"/>
  <bookViews>
    <workbookView xWindow="-120" yWindow="-120" windowWidth="24240" windowHeight="13140" tabRatio="848" firstSheet="2" activeTab="2" xr2:uid="{00000000-000D-0000-FFFF-FFFF00000000}"/>
  </bookViews>
  <sheets>
    <sheet name="ANEXO1PROGYNO" sheetId="1" r:id="rId1"/>
    <sheet name="ANEXO 1 PRIORIDADESGTO" sheetId="35" r:id="rId2"/>
    <sheet name="ANEXO2ADMIVA " sheetId="3" r:id="rId3"/>
    <sheet name="ANEXO3A MPIOSESTATAL " sheetId="4" r:id="rId4"/>
    <sheet name="ANEXO3BMPIOSFEDERAL " sheetId="5" r:id="rId5"/>
    <sheet name="ANEXO4FIDEICOMISOS" sheetId="6" r:id="rId6"/>
    <sheet name="ANEXO 5A B" sheetId="7" r:id="rId7"/>
    <sheet name="ANEXO 5C " sheetId="8" r:id="rId8"/>
    <sheet name="ANEXO 5D " sheetId="9" r:id="rId9"/>
    <sheet name="ANEXOS 6APORTFED" sheetId="10" r:id="rId10"/>
    <sheet name="ANEXOS7ADJUDICACION" sheetId="11" r:id="rId11"/>
    <sheet name="anexo8a CLASIF.ECONOMICA " sheetId="40" r:id="rId12"/>
    <sheet name="ANEXO8B CLASIF.tipoGTO" sheetId="41" r:id="rId13"/>
    <sheet name="ANEXO9FUNCIONAL" sheetId="14" r:id="rId14"/>
    <sheet name="ANEXO10 MISIONES" sheetId="16" r:id="rId15"/>
    <sheet name="ANEXO11 RAMO " sheetId="17" r:id="rId16"/>
    <sheet name="ANEXO12CONCILIACION " sheetId="18" r:id="rId17"/>
    <sheet name="ANEXO13A ORGestatal" sheetId="19" r:id="rId18"/>
    <sheet name="ANEXO13B ORGcapitulos" sheetId="32" r:id="rId19"/>
    <sheet name="ANEXO13C" sheetId="33" r:id="rId20"/>
    <sheet name="ANEXO14 AYUDAS  " sheetId="31" r:id="rId21"/>
    <sheet name="ANEXO15.capFEDERAL " sheetId="28" r:id="rId22"/>
    <sheet name="ANEXO21 ISSSTECAM" sheetId="36" r:id="rId23"/>
    <sheet name="ANEXO22RECONCURRENTES" sheetId="37" r:id="rId24"/>
    <sheet name="ANEXO 23TOTAL " sheetId="38" r:id="rId25"/>
    <sheet name="ANEXO24FUENTE" sheetId="39" r:id="rId26"/>
  </sheets>
  <externalReferences>
    <externalReference r:id="rId27"/>
  </externalReferences>
  <definedNames>
    <definedName name="_UMA21">[1]DATOS1!$B$7</definedName>
    <definedName name="_xlnm.Print_Area" localSheetId="6">'ANEXO 5A B'!$A$1:$D$40</definedName>
    <definedName name="_xlnm.Print_Area" localSheetId="7">'ANEXO 5C '!$B$1:$Q$52</definedName>
    <definedName name="_xlnm.Print_Area" localSheetId="14">'ANEXO10 MISIONES'!$A$1:$E$78</definedName>
    <definedName name="_xlnm.Print_Area" localSheetId="15">'ANEXO11 RAMO '!$A$1:$R$111</definedName>
    <definedName name="_xlnm.Print_Area" localSheetId="16">'ANEXO12CONCILIACION '!$B$1:$D$38</definedName>
    <definedName name="_xlnm.Print_Area" localSheetId="17">'ANEXO13A ORGestatal'!$A$1:$J$66</definedName>
    <definedName name="_xlnm.Print_Area" localSheetId="18">'ANEXO13B ORGcapitulos'!$A$1:$R$66</definedName>
    <definedName name="_xlnm.Print_Area" localSheetId="19">ANEXO13C!$B$1:$D$442</definedName>
    <definedName name="_xlnm.Print_Area" localSheetId="20">'ANEXO14 AYUDAS  '!$A$1:$C$24</definedName>
    <definedName name="_xlnm.Print_Area" localSheetId="0">ANEXO1PROGYNO!$A$1:$C$21</definedName>
    <definedName name="_xlnm.Print_Area" localSheetId="22">'ANEXO21 ISSSTECAM'!$A$1:$F$34</definedName>
    <definedName name="_xlnm.Print_Area" localSheetId="25">ANEXO24FUENTE!$A$1:$E$23</definedName>
    <definedName name="_xlnm.Print_Area" localSheetId="2">'ANEXO2ADMIVA '!$A$1:$I$262</definedName>
    <definedName name="_xlnm.Print_Area" localSheetId="3">'ANEXO3A MPIOSESTATAL '!$B$1:$C$41</definedName>
    <definedName name="_xlnm.Print_Area" localSheetId="4">'ANEXO3BMPIOSFEDERAL '!$B$1:$C$37</definedName>
    <definedName name="_xlnm.Print_Area" localSheetId="11">'anexo8a CLASIF.ECONOMICA '!$A$1:$E$82</definedName>
    <definedName name="_xlnm.Print_Area" localSheetId="13">ANEXO9FUNCIONAL!$A$1:$F$160</definedName>
    <definedName name="_xlnm.Print_Area" localSheetId="9">'ANEXOS 6APORTFED'!$A$1:$B$24</definedName>
    <definedName name="_xlnm.Print_Area" localSheetId="10">ANEXOS7ADJUDICACION!$B$2:$D$18</definedName>
    <definedName name="_xlnm.Database" localSheetId="1">#REF!</definedName>
    <definedName name="_xlnm.Database" localSheetId="24">#REF!</definedName>
    <definedName name="_xlnm.Database" localSheetId="6">#REF!</definedName>
    <definedName name="_xlnm.Database" localSheetId="7">#REF!</definedName>
    <definedName name="_xlnm.Database" localSheetId="8">#REF!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0">#REF!</definedName>
    <definedName name="_xlnm.Database" localSheetId="21">#REF!</definedName>
    <definedName name="_xlnm.Database" localSheetId="22">#REF!</definedName>
    <definedName name="_xlnm.Database" localSheetId="23">#REF!</definedName>
    <definedName name="_xlnm.Database" localSheetId="25">#REF!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11">#REF!</definedName>
    <definedName name="_xlnm.Database" localSheetId="12">#REF!</definedName>
    <definedName name="_xlnm.Database">#REF!</definedName>
    <definedName name="BDN">[1]ISR!$A$6:$AF$22</definedName>
    <definedName name="ok" localSheetId="1">#REF!</definedName>
    <definedName name="ok" localSheetId="24">#REF!</definedName>
    <definedName name="ok" localSheetId="14">#REF!</definedName>
    <definedName name="ok" localSheetId="15">#REF!</definedName>
    <definedName name="ok" localSheetId="18">#REF!</definedName>
    <definedName name="ok" localSheetId="19">#REF!</definedName>
    <definedName name="ok" localSheetId="20">#REF!</definedName>
    <definedName name="ok" localSheetId="21">#REF!</definedName>
    <definedName name="ok" localSheetId="23">#REF!</definedName>
    <definedName name="ok" localSheetId="25">#REF!</definedName>
    <definedName name="ok" localSheetId="2">#REF!</definedName>
    <definedName name="ok" localSheetId="11">#REF!</definedName>
    <definedName name="ok" localSheetId="12">#REF!</definedName>
    <definedName name="ok">#REF!</definedName>
    <definedName name="P_14" localSheetId="1">#REF!</definedName>
    <definedName name="P_14" localSheetId="24">#REF!</definedName>
    <definedName name="P_14" localSheetId="14">#REF!</definedName>
    <definedName name="P_14" localSheetId="15">#REF!</definedName>
    <definedName name="P_14" localSheetId="18">#REF!</definedName>
    <definedName name="P_14" localSheetId="19">#REF!</definedName>
    <definedName name="P_14" localSheetId="20">#REF!</definedName>
    <definedName name="P_14" localSheetId="21">#REF!</definedName>
    <definedName name="P_14" localSheetId="23">#REF!</definedName>
    <definedName name="P_14" localSheetId="25">#REF!</definedName>
    <definedName name="P_14" localSheetId="2">#REF!</definedName>
    <definedName name="P_14" localSheetId="11">#REF!</definedName>
    <definedName name="P_14" localSheetId="12">#REF!</definedName>
    <definedName name="P_14">#REF!</definedName>
    <definedName name="SIS">[1]CAP_PART!$B$10:$R$101</definedName>
    <definedName name="_xlnm.Print_Titles" localSheetId="1">'ANEXO 1 PRIORIDADESGTO'!$1:$6</definedName>
    <definedName name="_xlnm.Print_Titles" localSheetId="24">'ANEXO 23TOTAL '!$1:$8</definedName>
    <definedName name="_xlnm.Print_Titles" localSheetId="14">'ANEXO10 MISIONES'!$1:$8</definedName>
    <definedName name="_xlnm.Print_Titles" localSheetId="15">'ANEXO11 RAMO '!$1:$9</definedName>
    <definedName name="_xlnm.Print_Titles" localSheetId="16">'ANEXO12CONCILIACION '!$1:$9</definedName>
    <definedName name="_xlnm.Print_Titles" localSheetId="17">'ANEXO13A ORGestatal'!$1:$8</definedName>
    <definedName name="_xlnm.Print_Titles" localSheetId="18">'ANEXO13B ORGcapitulos'!$1:$8</definedName>
    <definedName name="_xlnm.Print_Titles" localSheetId="19">ANEXO13C!$1:$8</definedName>
    <definedName name="_xlnm.Print_Titles" localSheetId="20">'ANEXO14 AYUDAS  '!$1:$8</definedName>
    <definedName name="_xlnm.Print_Titles" localSheetId="21">'ANEXO15.capFEDERAL '!$1:$9</definedName>
    <definedName name="_xlnm.Print_Titles" localSheetId="25">ANEXO24FUENTE!$1:$7</definedName>
    <definedName name="_xlnm.Print_Titles" localSheetId="2">'ANEXO2ADMIVA '!$1:$6</definedName>
    <definedName name="_xlnm.Print_Titles" localSheetId="13">ANEXO9FUNCIONAL!$1:$10</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33" i="41" l="1"/>
  <c r="I32" i="41"/>
  <c r="L79" i="17" l="1"/>
  <c r="C83" i="38" l="1"/>
  <c r="Q17" i="32" l="1"/>
  <c r="Q18" i="32"/>
  <c r="Q19" i="32"/>
  <c r="Q20" i="32"/>
  <c r="Q21" i="32"/>
  <c r="Q22" i="32"/>
  <c r="Q23" i="32"/>
  <c r="Q24" i="32"/>
  <c r="D91" i="38" l="1"/>
  <c r="C91" i="38"/>
  <c r="C137" i="38"/>
  <c r="C34" i="38"/>
  <c r="D33" i="37" l="1"/>
  <c r="D34" i="37"/>
  <c r="D18" i="37"/>
  <c r="D19" i="37"/>
  <c r="D20" i="37"/>
  <c r="D21" i="37"/>
  <c r="I110" i="17" l="1"/>
  <c r="K110" i="17" l="1"/>
  <c r="J110" i="17"/>
  <c r="I113" i="3" l="1"/>
  <c r="G71" i="41" l="1"/>
  <c r="Q32" i="32" l="1"/>
  <c r="G16" i="41"/>
  <c r="G39" i="41" s="1"/>
  <c r="Q60" i="32" l="1"/>
  <c r="Q25" i="32"/>
  <c r="Q26" i="32"/>
  <c r="Q27" i="32"/>
  <c r="Q28" i="32"/>
  <c r="Q29" i="32"/>
  <c r="Q30" i="32"/>
  <c r="Q31" i="32"/>
  <c r="Q33" i="32"/>
  <c r="Q34" i="32"/>
  <c r="Q35" i="32"/>
  <c r="Q36" i="32"/>
  <c r="Q37" i="32"/>
  <c r="Q38" i="32"/>
  <c r="Q39" i="32"/>
  <c r="Q40" i="32"/>
  <c r="Q41" i="32"/>
  <c r="Q42" i="32"/>
  <c r="Q43" i="32"/>
  <c r="Q44" i="32"/>
  <c r="Q45" i="32"/>
  <c r="Q46" i="32"/>
  <c r="Q47" i="32"/>
  <c r="Q48" i="32"/>
  <c r="Q49" i="32"/>
  <c r="Q50" i="32"/>
  <c r="Q51" i="32"/>
  <c r="Q52" i="32"/>
  <c r="Q53" i="32"/>
  <c r="Q54" i="32"/>
  <c r="Q55" i="32"/>
  <c r="Q56" i="32"/>
  <c r="Q57" i="32"/>
  <c r="Q58" i="32"/>
  <c r="Q59" i="32"/>
  <c r="E32" i="28" l="1"/>
  <c r="I243" i="3" l="1"/>
  <c r="I93" i="3" l="1"/>
  <c r="I87" i="3"/>
  <c r="C36" i="18" l="1"/>
  <c r="I175" i="3" l="1"/>
  <c r="I170" i="3"/>
  <c r="I176" i="3" s="1"/>
  <c r="I139" i="3" l="1"/>
  <c r="I133" i="3"/>
  <c r="I118" i="3"/>
  <c r="I106" i="3"/>
  <c r="I119" i="3" l="1"/>
  <c r="I74" i="3" l="1"/>
  <c r="C21" i="38" l="1"/>
  <c r="C145" i="38" s="1"/>
  <c r="G17" i="9" l="1"/>
  <c r="G13" i="9"/>
  <c r="G11" i="9" s="1"/>
  <c r="G9" i="9" s="1"/>
  <c r="F17" i="9"/>
  <c r="E17" i="9"/>
  <c r="F13" i="9"/>
  <c r="F11" i="9" s="1"/>
  <c r="F9" i="9" s="1"/>
  <c r="E13" i="9"/>
  <c r="E11" i="9" s="1"/>
  <c r="E9" i="9" s="1"/>
  <c r="D36" i="7" l="1"/>
  <c r="C36" i="7"/>
  <c r="C34" i="7"/>
  <c r="B34" i="7"/>
  <c r="D34" i="7" s="1"/>
  <c r="R41" i="17" l="1"/>
  <c r="R40" i="17"/>
  <c r="R66" i="17"/>
  <c r="D56" i="16" l="1"/>
  <c r="D47" i="16"/>
  <c r="D27" i="16"/>
  <c r="D20" i="16"/>
  <c r="D13" i="16"/>
  <c r="H31" i="41" l="1"/>
  <c r="E39" i="38" l="1"/>
  <c r="E37" i="38"/>
  <c r="C33" i="36" l="1"/>
  <c r="D33" i="36"/>
  <c r="E33" i="36"/>
  <c r="F33" i="36"/>
  <c r="B33" i="36"/>
  <c r="C30" i="36"/>
  <c r="D30" i="36"/>
  <c r="E30" i="36"/>
  <c r="F30" i="36"/>
  <c r="B30" i="36"/>
  <c r="D431" i="33"/>
  <c r="D434" i="33"/>
  <c r="D429" i="33"/>
  <c r="D426" i="33"/>
  <c r="D423" i="33"/>
  <c r="D414" i="33"/>
  <c r="E34" i="36" l="1"/>
  <c r="C34" i="36"/>
  <c r="B34" i="36"/>
  <c r="F34" i="36"/>
  <c r="D34" i="36"/>
  <c r="E142" i="14"/>
  <c r="E154" i="14"/>
  <c r="E149" i="14"/>
  <c r="E145" i="14"/>
  <c r="E137" i="14"/>
  <c r="E132" i="14"/>
  <c r="E129" i="14"/>
  <c r="E127" i="14"/>
  <c r="E120" i="14"/>
  <c r="E116" i="14"/>
  <c r="E109" i="14"/>
  <c r="E102" i="14"/>
  <c r="E99" i="14"/>
  <c r="E95" i="14"/>
  <c r="E85" i="14"/>
  <c r="E78" i="14"/>
  <c r="E73" i="14"/>
  <c r="E67" i="14"/>
  <c r="E59" i="14"/>
  <c r="E52" i="14"/>
  <c r="E44" i="14"/>
  <c r="E39" i="14"/>
  <c r="E35" i="14"/>
  <c r="E32" i="14"/>
  <c r="E30" i="14"/>
  <c r="E20" i="14"/>
  <c r="E15" i="14"/>
  <c r="E12" i="14"/>
  <c r="D60" i="41"/>
  <c r="D56" i="41"/>
  <c r="E50" i="41"/>
  <c r="D50" i="41"/>
  <c r="D31" i="41"/>
  <c r="I31" i="41" s="1"/>
  <c r="F35" i="41"/>
  <c r="D11" i="41"/>
  <c r="D35" i="41"/>
  <c r="E11" i="41"/>
  <c r="D52" i="40"/>
  <c r="D59" i="40"/>
  <c r="D63" i="40"/>
  <c r="D37" i="40"/>
  <c r="D33" i="40"/>
  <c r="D41" i="40" s="1"/>
  <c r="D29" i="40"/>
  <c r="D16" i="40"/>
  <c r="D11" i="40"/>
  <c r="E141" i="14" l="1"/>
  <c r="E98" i="14"/>
  <c r="E51" i="14"/>
  <c r="B10" i="1"/>
  <c r="I12" i="41" l="1"/>
  <c r="I13" i="41"/>
  <c r="I14" i="41"/>
  <c r="D16" i="41"/>
  <c r="D39" i="41" s="1"/>
  <c r="I17" i="41"/>
  <c r="I18" i="41"/>
  <c r="I19" i="41"/>
  <c r="I20" i="41"/>
  <c r="I21" i="41"/>
  <c r="I22" i="41"/>
  <c r="I23" i="41"/>
  <c r="I25" i="41"/>
  <c r="I27" i="41"/>
  <c r="I29" i="41"/>
  <c r="I35" i="41"/>
  <c r="I36" i="41"/>
  <c r="I37" i="41"/>
  <c r="E39" i="41"/>
  <c r="F39" i="41"/>
  <c r="G75" i="41"/>
  <c r="H39" i="41"/>
  <c r="H75" i="41" s="1"/>
  <c r="I46" i="41"/>
  <c r="I48" i="41"/>
  <c r="I51" i="41"/>
  <c r="I52" i="41"/>
  <c r="I54" i="41"/>
  <c r="I57" i="41"/>
  <c r="I58" i="41"/>
  <c r="I61" i="41"/>
  <c r="I62" i="41"/>
  <c r="I64" i="41"/>
  <c r="I66" i="41"/>
  <c r="I68" i="41"/>
  <c r="I69" i="41"/>
  <c r="D71" i="41"/>
  <c r="E71" i="41"/>
  <c r="F71" i="41"/>
  <c r="H71" i="41"/>
  <c r="D77" i="40"/>
  <c r="I50" i="41" l="1"/>
  <c r="I71" i="41" s="1"/>
  <c r="I60" i="41"/>
  <c r="I56" i="41"/>
  <c r="I11" i="41"/>
  <c r="F75" i="41"/>
  <c r="E75" i="41"/>
  <c r="D75" i="41"/>
  <c r="I16" i="41"/>
  <c r="D80" i="40"/>
  <c r="I39" i="41" l="1"/>
  <c r="I75" i="41" s="1"/>
  <c r="D10" i="39"/>
  <c r="D14" i="39"/>
  <c r="E9" i="38"/>
  <c r="E12" i="38"/>
  <c r="E14" i="38"/>
  <c r="E15" i="38"/>
  <c r="E16" i="38"/>
  <c r="E17" i="38"/>
  <c r="E18" i="38"/>
  <c r="E19" i="38"/>
  <c r="E21" i="38"/>
  <c r="E22" i="38"/>
  <c r="E24" i="38"/>
  <c r="E27" i="38"/>
  <c r="E28" i="38"/>
  <c r="E30" i="38"/>
  <c r="E32" i="38"/>
  <c r="E35" i="38"/>
  <c r="E38" i="38"/>
  <c r="E42" i="38"/>
  <c r="E45" i="38"/>
  <c r="E47" i="38"/>
  <c r="E48" i="38"/>
  <c r="E49" i="38"/>
  <c r="E52" i="38"/>
  <c r="E55" i="38"/>
  <c r="E57" i="38"/>
  <c r="E59" i="38"/>
  <c r="E61" i="38"/>
  <c r="E63" i="38"/>
  <c r="E65" i="38"/>
  <c r="E67" i="38"/>
  <c r="E69" i="38"/>
  <c r="E71" i="38"/>
  <c r="E73" i="38"/>
  <c r="E75" i="38"/>
  <c r="E77" i="38"/>
  <c r="E79" i="38"/>
  <c r="E81" i="38"/>
  <c r="E84" i="38"/>
  <c r="E85" i="38"/>
  <c r="E86" i="38"/>
  <c r="E87" i="38"/>
  <c r="E88" i="38"/>
  <c r="E89" i="38"/>
  <c r="E92" i="38"/>
  <c r="E93" i="38"/>
  <c r="E94" i="38"/>
  <c r="E95" i="38"/>
  <c r="E96" i="38"/>
  <c r="E97" i="38"/>
  <c r="E98" i="38"/>
  <c r="E99" i="38"/>
  <c r="E100" i="38"/>
  <c r="E101" i="38"/>
  <c r="E102" i="38"/>
  <c r="E103" i="38"/>
  <c r="E104" i="38"/>
  <c r="E105" i="38"/>
  <c r="E106" i="38"/>
  <c r="E107" i="38"/>
  <c r="E108" i="38"/>
  <c r="E109" i="38"/>
  <c r="E110" i="38"/>
  <c r="E111" i="38"/>
  <c r="E112" i="38"/>
  <c r="E113" i="38"/>
  <c r="E114" i="38"/>
  <c r="E115" i="38"/>
  <c r="E116" i="38"/>
  <c r="E117" i="38"/>
  <c r="E118" i="38"/>
  <c r="E119" i="38"/>
  <c r="E120" i="38"/>
  <c r="E121" i="38"/>
  <c r="E122" i="38"/>
  <c r="E123" i="38"/>
  <c r="E124" i="38"/>
  <c r="E125" i="38"/>
  <c r="E126" i="38"/>
  <c r="E127" i="38"/>
  <c r="E128" i="38"/>
  <c r="E129" i="38"/>
  <c r="E130" i="38"/>
  <c r="E131" i="38"/>
  <c r="E132" i="38"/>
  <c r="E133" i="38"/>
  <c r="E134" i="38"/>
  <c r="E137" i="38"/>
  <c r="E138" i="38"/>
  <c r="E139" i="38"/>
  <c r="E140" i="38"/>
  <c r="E142" i="38"/>
  <c r="E143" i="38"/>
  <c r="D8" i="37"/>
  <c r="D9" i="37"/>
  <c r="D10" i="37"/>
  <c r="D11" i="37"/>
  <c r="D12" i="37"/>
  <c r="D13" i="37"/>
  <c r="D14" i="37"/>
  <c r="D15" i="37"/>
  <c r="D16" i="37"/>
  <c r="D17" i="37"/>
  <c r="D22" i="37"/>
  <c r="D23" i="37"/>
  <c r="D24" i="37"/>
  <c r="D25" i="37"/>
  <c r="D26" i="37"/>
  <c r="D27" i="37"/>
  <c r="D28" i="37"/>
  <c r="D29" i="37"/>
  <c r="D30" i="37"/>
  <c r="D31" i="37"/>
  <c r="D32" i="37"/>
  <c r="B36" i="37"/>
  <c r="C36" i="37"/>
  <c r="D36" i="37" l="1"/>
  <c r="E34" i="38"/>
  <c r="E91" i="38"/>
  <c r="E54" i="38"/>
  <c r="D21" i="39"/>
  <c r="E83" i="38"/>
  <c r="E11" i="38"/>
  <c r="D145" i="38"/>
  <c r="E44" i="38" l="1"/>
  <c r="E145" i="38" s="1"/>
  <c r="C13" i="4" l="1"/>
  <c r="D438" i="33" l="1"/>
  <c r="P65" i="32"/>
  <c r="O65" i="32"/>
  <c r="N65" i="32"/>
  <c r="M65" i="32"/>
  <c r="L65" i="32"/>
  <c r="J65" i="32"/>
  <c r="I65" i="32"/>
  <c r="K65" i="32"/>
  <c r="Q64" i="32" l="1"/>
  <c r="C24" i="31" l="1"/>
  <c r="C10" i="31"/>
  <c r="C9" i="31"/>
  <c r="C8" i="31"/>
  <c r="K32" i="28" l="1"/>
  <c r="J32" i="28"/>
  <c r="H32" i="28"/>
  <c r="G32" i="28"/>
  <c r="F32" i="28"/>
  <c r="D32" i="28"/>
  <c r="C32" i="28"/>
  <c r="L29" i="28"/>
  <c r="L28" i="28"/>
  <c r="L27" i="28"/>
  <c r="L26" i="28"/>
  <c r="L25" i="28"/>
  <c r="L24" i="28"/>
  <c r="L23" i="28"/>
  <c r="L22" i="28"/>
  <c r="L21" i="28"/>
  <c r="L20" i="28"/>
  <c r="L19" i="28"/>
  <c r="L18" i="28"/>
  <c r="L17" i="28"/>
  <c r="L16" i="28"/>
  <c r="L15" i="28"/>
  <c r="L14" i="28"/>
  <c r="L13" i="28"/>
  <c r="L12" i="28"/>
  <c r="L11" i="28"/>
  <c r="I64" i="19"/>
  <c r="Q110" i="17"/>
  <c r="P110" i="17"/>
  <c r="O110" i="17"/>
  <c r="N110" i="17"/>
  <c r="M110" i="17"/>
  <c r="L110" i="17"/>
  <c r="R106" i="17"/>
  <c r="R99" i="17"/>
  <c r="R92" i="17"/>
  <c r="R85" i="17"/>
  <c r="R84" i="17"/>
  <c r="R83" i="17"/>
  <c r="R82" i="17"/>
  <c r="R81" i="17"/>
  <c r="R80" i="17"/>
  <c r="R79" i="17"/>
  <c r="R73" i="17"/>
  <c r="R67" i="17"/>
  <c r="R61" i="17"/>
  <c r="R60" i="17"/>
  <c r="R59" i="17"/>
  <c r="R58" i="17"/>
  <c r="R57" i="17"/>
  <c r="R56" i="17"/>
  <c r="R55" i="17"/>
  <c r="R54" i="17"/>
  <c r="R53" i="17"/>
  <c r="R52" i="17"/>
  <c r="R51" i="17"/>
  <c r="R49" i="17"/>
  <c r="R48" i="17"/>
  <c r="R47" i="17"/>
  <c r="R46" i="17"/>
  <c r="R45" i="17"/>
  <c r="R44" i="17"/>
  <c r="R43" i="17"/>
  <c r="R42" i="17"/>
  <c r="R39" i="17"/>
  <c r="R37" i="17"/>
  <c r="R36" i="17"/>
  <c r="R35" i="17"/>
  <c r="R33" i="17"/>
  <c r="R32" i="17"/>
  <c r="R30" i="17"/>
  <c r="R29" i="17"/>
  <c r="R28" i="17"/>
  <c r="R27" i="17"/>
  <c r="R26" i="17"/>
  <c r="R25" i="17"/>
  <c r="R24" i="17"/>
  <c r="R22" i="17"/>
  <c r="E69" i="16"/>
  <c r="D69" i="16"/>
  <c r="E11" i="16"/>
  <c r="E77" i="16" s="1"/>
  <c r="D11" i="16"/>
  <c r="F159" i="14"/>
  <c r="E11" i="14"/>
  <c r="E159" i="14" s="1"/>
  <c r="B21" i="10"/>
  <c r="D39" i="7"/>
  <c r="C39" i="7"/>
  <c r="B39" i="7"/>
  <c r="D13" i="7"/>
  <c r="D19" i="7" s="1"/>
  <c r="F39" i="6"/>
  <c r="E39" i="6"/>
  <c r="E22" i="6"/>
  <c r="E11" i="6"/>
  <c r="C35" i="5"/>
  <c r="C11" i="5"/>
  <c r="C39" i="4"/>
  <c r="I190" i="3"/>
  <c r="I183" i="3"/>
  <c r="I165" i="3"/>
  <c r="I159" i="3"/>
  <c r="I94" i="3"/>
  <c r="B17" i="1"/>
  <c r="B19" i="1" s="1"/>
  <c r="R110" i="17" l="1"/>
  <c r="C19" i="1"/>
  <c r="D77" i="16"/>
  <c r="L32" i="28"/>
  <c r="I262" i="3"/>
</calcChain>
</file>

<file path=xl/sharedStrings.xml><?xml version="1.0" encoding="utf-8"?>
<sst xmlns="http://schemas.openxmlformats.org/spreadsheetml/2006/main" count="2154" uniqueCount="1364">
  <si>
    <t>A N E X O  1</t>
  </si>
  <si>
    <t>GASTO PROGRAMABLE Y GASTO NO PROGRAMABLE</t>
  </si>
  <si>
    <t>(PESOS)</t>
  </si>
  <si>
    <t>MISIONES</t>
  </si>
  <si>
    <t>IMPORTE</t>
  </si>
  <si>
    <t>PORCENTAJE CONTRA
TOTAL DEL 
PRESUPUESTO</t>
  </si>
  <si>
    <t>GASTO PROGRAMABLE</t>
  </si>
  <si>
    <t>1 Gobierno Honesto y Transparente.</t>
  </si>
  <si>
    <t>2 Paz y Seguridad Ciudadana</t>
  </si>
  <si>
    <t>3 Inclusión, Bienestar y Justicia Social.</t>
  </si>
  <si>
    <t>4 Desarrollo Económico con Visión al Futuro.</t>
  </si>
  <si>
    <t>GASTO NO PROGRAMABLE</t>
  </si>
  <si>
    <t xml:space="preserve">       Otras Funciones</t>
  </si>
  <si>
    <t>TOTAL</t>
  </si>
  <si>
    <t>ANEXO 1</t>
  </si>
  <si>
    <t>PRIORIDADES DE GASTO</t>
  </si>
  <si>
    <t>Gobernabilidad Democrática</t>
  </si>
  <si>
    <t>Programa Estatal de Protección Integral de los Derechos de Niñas, Niños y Adolescentes</t>
  </si>
  <si>
    <t>Fondo de Aportaciones para la Seguridad Pública (FASP)</t>
  </si>
  <si>
    <t>Fondo de Aportaciones para la Nómina Educativa y Gasto Operativo (FONE)</t>
  </si>
  <si>
    <t>Fondo de Aportaciones Múltiples (FAM)</t>
  </si>
  <si>
    <t>Programa de Apoyos a la Cultura</t>
  </si>
  <si>
    <t>Fondo de Aportaciones para la Infraestructura Social Estatal (FISE)</t>
  </si>
  <si>
    <t>Fondo de Aportaciones para el Fortalecimiento de las Entidades Federativas (FAFEF)</t>
  </si>
  <si>
    <t>Fondo para Entidades Federativas y Municipios Productores de Hidrocarburos</t>
  </si>
  <si>
    <t>Promoción Turística</t>
  </si>
  <si>
    <t>Programa de Apoyo al Empleo (PAE)</t>
  </si>
  <si>
    <t>Procuración de Justicia</t>
  </si>
  <si>
    <t>Educación para Adultos</t>
  </si>
  <si>
    <t>Programa de Salud para el Bienestar (INSABI)</t>
  </si>
  <si>
    <t>Programa de Educación Media Superior, Superior y de Posgrado</t>
  </si>
  <si>
    <t>FAETA Educación Tecnológica</t>
  </si>
  <si>
    <t>Programa de Ciencia, Tecnología e Innovación</t>
  </si>
  <si>
    <t>FAM Asistencia Social</t>
  </si>
  <si>
    <t>Fondo de Aportaciones para los Servicios de Salud (FASSA)</t>
  </si>
  <si>
    <t>Programa de Impulso a la Juventud</t>
  </si>
  <si>
    <t>Agua Potable, Drenaje y Tratamiento</t>
  </si>
  <si>
    <t>Programa Combate a la Corrupción</t>
  </si>
  <si>
    <t>Sanidad e Inocuidad Agroalimentaria</t>
  </si>
  <si>
    <t>A N E X O  2</t>
  </si>
  <si>
    <t xml:space="preserve">GOBIERNO GENERAL ESTATAL </t>
  </si>
  <si>
    <t>Monto</t>
  </si>
  <si>
    <t>SECTOR PÚBLICO DE LAS ENTIDADES FEDERATIVAS</t>
  </si>
  <si>
    <t>SECTOR PÚBLICO NO FINANCIERO</t>
  </si>
  <si>
    <t>GOBIERNO GENERAL ESTATAL O DEL DISTRITO FEDERAL</t>
  </si>
  <si>
    <t>GOBIERNO ESTATAL O DEL DISTRITO FEDERAL</t>
  </si>
  <si>
    <t>PODER EJECUTIVO</t>
  </si>
  <si>
    <t>01</t>
  </si>
  <si>
    <t>02</t>
  </si>
  <si>
    <t>Secretaría de Gobierno</t>
  </si>
  <si>
    <t>Órganos Administrativos Desconcentrados</t>
  </si>
  <si>
    <t>Archivo General del Estado de Campeche</t>
  </si>
  <si>
    <t>Comisión Local de Búsqueda de Personas del Estado de Campeche</t>
  </si>
  <si>
    <t>Consejo Estatal de Población de Campeche</t>
  </si>
  <si>
    <t>Instituto Estatal del Transporte del Estado de Campeche</t>
  </si>
  <si>
    <t>Secretaría Ejecutiva del Sistema Estatal de Protección Integral de Niñas, Niños y Adolescentes</t>
  </si>
  <si>
    <t>Consejo Estatal de Seguridad Pública del Estado de Campeche</t>
  </si>
  <si>
    <t>03</t>
  </si>
  <si>
    <t xml:space="preserve">Secretaría de Administración y Finanzas </t>
  </si>
  <si>
    <t xml:space="preserve">Servicio de Administración Fiscal del Estado de Campeche </t>
  </si>
  <si>
    <t>04</t>
  </si>
  <si>
    <t>Secretaría de Modernización Administrativa e Innovación Gubernamental</t>
  </si>
  <si>
    <t>Comisión de Mejora Regulatoria del Estado de Campeche</t>
  </si>
  <si>
    <t>05</t>
  </si>
  <si>
    <t>Secretaría de Educación</t>
  </si>
  <si>
    <t>06</t>
  </si>
  <si>
    <t>Secretaría de Salud</t>
  </si>
  <si>
    <t>08</t>
  </si>
  <si>
    <t xml:space="preserve">Comisión de Conciliación y Arbitraje Médico del Estado de Campeche </t>
  </si>
  <si>
    <t>07</t>
  </si>
  <si>
    <t>Secretaría de Desarrollo Territorial, Urbano y Obras Públicas</t>
  </si>
  <si>
    <t xml:space="preserve">Secretaría de Desarrollo Económico </t>
  </si>
  <si>
    <t>11</t>
  </si>
  <si>
    <t xml:space="preserve">Instituto Campechano del Emprendedor </t>
  </si>
  <si>
    <t>12</t>
  </si>
  <si>
    <t>Promotora de Productos y Servicios de Campeche</t>
  </si>
  <si>
    <t>13</t>
  </si>
  <si>
    <t>Instituto para el Desarrollo de la Micro, Pequeña y Mediana Empresa</t>
  </si>
  <si>
    <t>09</t>
  </si>
  <si>
    <t>Secretaría de Desarrollo Agropecuario</t>
  </si>
  <si>
    <t>Secretaría de Bienestar</t>
  </si>
  <si>
    <t>19</t>
  </si>
  <si>
    <t>Junta Estatal de Asistencia Privada</t>
  </si>
  <si>
    <t>Secretaría de Inclusión</t>
  </si>
  <si>
    <t xml:space="preserve">Secretaría de Medio Ambiente, Biodiversidad, Cambio Climático y Energía </t>
  </si>
  <si>
    <t>Secretaría de Turismo</t>
  </si>
  <si>
    <t>Secretaría de Protección y Seguridad Ciudadana</t>
  </si>
  <si>
    <t xml:space="preserve">Secretaría de Protección Civil </t>
  </si>
  <si>
    <t xml:space="preserve">Consejería Jurídica </t>
  </si>
  <si>
    <t>Secretaría de la Contraloría</t>
  </si>
  <si>
    <t xml:space="preserve">Fiscalía General del Estado de Campeche </t>
  </si>
  <si>
    <t xml:space="preserve">Provisiones del Estado </t>
  </si>
  <si>
    <t>Deuda Pública</t>
  </si>
  <si>
    <t>Total</t>
  </si>
  <si>
    <t>PODER LEGISLATIVO</t>
  </si>
  <si>
    <t>Servicios Personales</t>
  </si>
  <si>
    <t>Materiales y suministros</t>
  </si>
  <si>
    <t>Servicios Generales</t>
  </si>
  <si>
    <t>Transferencias</t>
  </si>
  <si>
    <t>Bienes Muebles e Inmuebles</t>
  </si>
  <si>
    <t>Subtotal</t>
  </si>
  <si>
    <t xml:space="preserve">          Auditoría Superior del Estado</t>
  </si>
  <si>
    <t>PODER JUDICIAL</t>
  </si>
  <si>
    <t>H. Tribunal</t>
  </si>
  <si>
    <t xml:space="preserve">  </t>
  </si>
  <si>
    <t>Materiales y Suministros</t>
  </si>
  <si>
    <t xml:space="preserve">          Consejo de la Judicatura</t>
  </si>
  <si>
    <t xml:space="preserve">        Reforma Laboral </t>
  </si>
  <si>
    <t>Instituto Electoral del Estado de Campeche</t>
  </si>
  <si>
    <t>ADEFAS</t>
  </si>
  <si>
    <t xml:space="preserve"> Financiamiento a partidos</t>
  </si>
  <si>
    <t xml:space="preserve">          Partido Revolucionario Institucional</t>
  </si>
  <si>
    <t xml:space="preserve">          Partido MORENA </t>
  </si>
  <si>
    <t xml:space="preserve">          Partido de la Revolución Democrática</t>
  </si>
  <si>
    <t xml:space="preserve">          Partido del Trabajo</t>
  </si>
  <si>
    <t xml:space="preserve">          Partido Verde Ecologista de México</t>
  </si>
  <si>
    <t xml:space="preserve">          Partido Movimiento Ciudadano</t>
  </si>
  <si>
    <t>Comisión de Derechos Humanos del Estado de Campeche</t>
  </si>
  <si>
    <t>Comisión de Transparencia y Acceso a la Información Pública del Estado de Campeche</t>
  </si>
  <si>
    <t>Tribunal Electoral del Estado de Campeche.</t>
  </si>
  <si>
    <t>Tribunal de Justicia Administrativa del Estado de Campeche</t>
  </si>
  <si>
    <t>Fiscalía Especializada en Combate a la Corrupción del Estado de Campeche</t>
  </si>
  <si>
    <t>ENTIDADES PARAESTATALES Y FIDEICOMISOS NO EMPRESARIALES Y NO FINANCIEROS</t>
  </si>
  <si>
    <t>ENTIDADES PARAESTATALES Y FIDEICOMISOS NO EMPRESARIALES Y NO FINANCIEROS.</t>
  </si>
  <si>
    <t>ORGANISMOS PUBLICOS DESCENTRALIZADOS</t>
  </si>
  <si>
    <t>Instituto Campechano</t>
  </si>
  <si>
    <t>Fundación Pablo García</t>
  </si>
  <si>
    <t>Hospital "Dr. Manuel Campos"</t>
  </si>
  <si>
    <t>Hospital Psiquiátrico de Campeche</t>
  </si>
  <si>
    <t>41</t>
  </si>
  <si>
    <t>42</t>
  </si>
  <si>
    <t>43</t>
  </si>
  <si>
    <t>FIDEICOMISOS PUBLICOS</t>
  </si>
  <si>
    <t>FIDEICOMISOS FINANCIEROS PUBLICOS CON PARTICIPACION ESTATAL MAYORITARIA</t>
  </si>
  <si>
    <t>Fondos y Fideicomisos Públicos</t>
  </si>
  <si>
    <t>SECTOR PÚBLICO MUNICIPAL</t>
  </si>
  <si>
    <t>GOBIERNO GENERAL MUNICIPAL</t>
  </si>
  <si>
    <t>GOBIERNO MUNICIPAL</t>
  </si>
  <si>
    <t>PARTICIPACIONES Y TRANSFERENCIAS A MUNICIPIOS</t>
  </si>
  <si>
    <t>SECTOR PUBLICO MUNICIPAL</t>
  </si>
  <si>
    <t>Participaciones y Transferencias a Municipios</t>
  </si>
  <si>
    <t>A N E X O 3 A</t>
  </si>
  <si>
    <t xml:space="preserve">RECURSOS FISCALES Y  PARTICIPACIONES A MUNICIPIOS </t>
  </si>
  <si>
    <t>CONCEPTO</t>
  </si>
  <si>
    <t xml:space="preserve">Participaciones  </t>
  </si>
  <si>
    <t xml:space="preserve">Otros Recursos participables </t>
  </si>
  <si>
    <t xml:space="preserve">Aportaciones a Municipios </t>
  </si>
  <si>
    <t>Apoyo a Juntas, Comisarías y Agencias</t>
  </si>
  <si>
    <t xml:space="preserve">RECURSOS FISCALES Y  PARTICIPACIONES PREVISTOS A DISTRIBUIR POR MUNICIPIOS </t>
  </si>
  <si>
    <t>Municipios</t>
  </si>
  <si>
    <t>Importe</t>
  </si>
  <si>
    <t xml:space="preserve">     Calakmul</t>
  </si>
  <si>
    <t xml:space="preserve">     Calkiní</t>
  </si>
  <si>
    <t xml:space="preserve">     Campeche</t>
  </si>
  <si>
    <t xml:space="preserve">     Candelaria</t>
  </si>
  <si>
    <t xml:space="preserve">     Carmen</t>
  </si>
  <si>
    <t xml:space="preserve">     Champotón</t>
  </si>
  <si>
    <t xml:space="preserve">     Dzitbalché</t>
  </si>
  <si>
    <t xml:space="preserve">     Escárcega</t>
  </si>
  <si>
    <t xml:space="preserve">     Hecelchakán</t>
  </si>
  <si>
    <t xml:space="preserve">     Hopelchén</t>
  </si>
  <si>
    <t xml:space="preserve">     Palizada</t>
  </si>
  <si>
    <t xml:space="preserve">     Seybaplaya</t>
  </si>
  <si>
    <t xml:space="preserve">     Tenabo</t>
  </si>
  <si>
    <t>A N E X O 3 B</t>
  </si>
  <si>
    <t xml:space="preserve">Fondo de Aportaciones de Infraestructura Social Municipal </t>
  </si>
  <si>
    <t>Fondo de Aportaciones para el Fortalecimiento de los Municipios y de las Demarcaciones Territoriales del Distrito Federal</t>
  </si>
  <si>
    <t xml:space="preserve">RECURSOS  FEDERALES PREVISTOS A DISTRIBUIR POR MUNICIPIOS </t>
  </si>
  <si>
    <t>A N E X O 4.A</t>
  </si>
  <si>
    <t>Fideicomiso de Inversión del Impuesto del 2% sobre nómina</t>
  </si>
  <si>
    <t>Fideicomiso Fondo Campeche</t>
  </si>
  <si>
    <t>Fideicomiso “Fondo de Fomento Agropecuario del Estado de Campeche” (FOFAECAM)</t>
  </si>
  <si>
    <t>A N E X O 4.B</t>
  </si>
  <si>
    <t>RECURSOS PREVISTOS PARA MEZCLA
CON PROGRAMAS MIPYMES</t>
  </si>
  <si>
    <t>ANEXO 4 C</t>
  </si>
  <si>
    <t>SALDO PATRIMONIAL DE LOS FIDEICOMISOS PÚBLICOS DEL ESTADO</t>
  </si>
  <si>
    <t>NOMBRE DEL FIDEICOMISO</t>
  </si>
  <si>
    <t>FIDUCIARIO</t>
  </si>
  <si>
    <t>No. DE CONTRATO</t>
  </si>
  <si>
    <t>SALDO</t>
  </si>
  <si>
    <t>NAFIN</t>
  </si>
  <si>
    <t>FONDO CAMPECHE</t>
  </si>
  <si>
    <t>FONDO ESTATAL DE FOMENTO INDUSTRIAL DEL ESTADO DE CAMPECHE (FEFICAM)</t>
  </si>
  <si>
    <t>FONDO DE FOMENTO AGROPECUARIO DEL ESTADO DE CAMPECHE</t>
  </si>
  <si>
    <t>BANORTE</t>
  </si>
  <si>
    <t>CONSTRUCCION PUENTE DE LA UNIDAD</t>
  </si>
  <si>
    <t>BANCA INVEX</t>
  </si>
  <si>
    <t>FONDO DE DESASTRES NATURALES DEL ESTADO DE CAMPECHE (FONDENCAM)</t>
  </si>
  <si>
    <t>A N E X O 5.A</t>
  </si>
  <si>
    <t>DEUDA PÚBLICA</t>
  </si>
  <si>
    <t xml:space="preserve">          ESTATAL</t>
  </si>
  <si>
    <t xml:space="preserve">     Adeudos de Ejercicios Fiscales Anteriores</t>
  </si>
  <si>
    <t xml:space="preserve">     Costo de Financiamiento de la Deuda</t>
  </si>
  <si>
    <t xml:space="preserve">     9111   Amortización de la deuda interna con instituciones de crédito</t>
  </si>
  <si>
    <t xml:space="preserve">     9211   Intereses de la deuda interna con instituciones de crédito</t>
  </si>
  <si>
    <t xml:space="preserve">     9221   Intereses derivados de la colocación de títulos y valores (Bonos cupón cero)</t>
  </si>
  <si>
    <t>A N E X O 5.B</t>
  </si>
  <si>
    <t xml:space="preserve"> COSTO DE FINANCIAMIENTO DE LA DEUDA</t>
  </si>
  <si>
    <t>TIPO</t>
  </si>
  <si>
    <t>CAPITAL</t>
  </si>
  <si>
    <t>INTERESES</t>
  </si>
  <si>
    <t>FINANCIAMIENTO RECURSO ESTATAL</t>
  </si>
  <si>
    <t>BANCA COMERCIAL</t>
  </si>
  <si>
    <t>BANCA DE DESARROLLO</t>
  </si>
  <si>
    <t>EMISIONES BURSÁTILES (BONOS CUPÓN CERO)</t>
  </si>
  <si>
    <t>A N E X O 5.C</t>
  </si>
  <si>
    <t>COSTO DE LA DEUDA POR TIPO DE OBLIGACIÓN</t>
  </si>
  <si>
    <t>DEUDOR</t>
  </si>
  <si>
    <t>ACREEDOR</t>
  </si>
  <si>
    <t>NÚMERO DE CRÉDITO</t>
  </si>
  <si>
    <t>MONTO ORIGINAL</t>
  </si>
  <si>
    <t>ENDEUDAMIENTO</t>
  </si>
  <si>
    <t>FECHA</t>
  </si>
  <si>
    <t>TIPO DE CRÉDITO</t>
  </si>
  <si>
    <t>PLAZO</t>
  </si>
  <si>
    <t>TASA DE INTERÉS</t>
  </si>
  <si>
    <t>AFECTACIÓN</t>
  </si>
  <si>
    <t>FUENTE</t>
  </si>
  <si>
    <t>DESTINO</t>
  </si>
  <si>
    <t>CONTRATO</t>
  </si>
  <si>
    <t>DISPOSICION</t>
  </si>
  <si>
    <t>VENCIMIENTO</t>
  </si>
  <si>
    <t>CONSOLIDADO</t>
  </si>
  <si>
    <t>DEUDA DIRECTA</t>
  </si>
  <si>
    <t>CORTO PLAZO</t>
  </si>
  <si>
    <t>LARGO PLAZO</t>
  </si>
  <si>
    <t>PODER EJECUTIVO DEL ESTADO DE CAMPECHE</t>
  </si>
  <si>
    <t>DEUDA INDIRECTA</t>
  </si>
  <si>
    <t>OBLIGADO SOLIDARIO SUBSIDIARIO Y LIMITADO</t>
  </si>
  <si>
    <t>EMISIONES BURSÁTILES-BONOS CUPÓN CERO</t>
  </si>
  <si>
    <t>A N E X O 5.D</t>
  </si>
  <si>
    <t>DEUDA DIRECTA Y EMISIONES BURSÁTILES-BONOS CUPÓN CERO</t>
  </si>
  <si>
    <t>A N E X O 6</t>
  </si>
  <si>
    <t>CONCEPTO Ramo 33</t>
  </si>
  <si>
    <t>I.  Fondo de Aportaciones para la Nómina Educativa y Gasto Operativo</t>
  </si>
  <si>
    <t>II. Fondo de Aportaciones para los Servicios de Salud</t>
  </si>
  <si>
    <t>III. Fondo de Aportaciones para la Infraestructura Social</t>
  </si>
  <si>
    <t>Fondo de Aportaciones para la Infraestructura Social Estatal</t>
  </si>
  <si>
    <t>Fondo de Aportaciones para la Infraestructura Social Municipal</t>
  </si>
  <si>
    <t>IV. Fondo de Aportaciones para el Fortalecimiento de los Municipios y de las Demarcaciones Territoriales del D.F.</t>
  </si>
  <si>
    <t>V. Fondo de Aportaciones Múltiples</t>
  </si>
  <si>
    <t>VI. Fondo de Aportaciones para la Educación Tecnológica y de Adultos</t>
  </si>
  <si>
    <t>Educación Tecnológica</t>
  </si>
  <si>
    <t>Educación de Adultos</t>
  </si>
  <si>
    <t>VII. Fondo de Aportaciones para la Seguridad Pública de los Estados y del D.F.</t>
  </si>
  <si>
    <t>VIII. Fondo de aportaciones para el Fortalecimiento de las Entidades Federativas</t>
  </si>
  <si>
    <t xml:space="preserve">        Importes Estimados. </t>
  </si>
  <si>
    <t>A N E X O 7</t>
  </si>
  <si>
    <t xml:space="preserve">De </t>
  </si>
  <si>
    <t xml:space="preserve">Hasta  </t>
  </si>
  <si>
    <t>Obras Públicas</t>
  </si>
  <si>
    <t>Monto máximo total de cada obra que podrá adjudicarse directamente</t>
  </si>
  <si>
    <t>Monto máximo total de cada obra que podrá adjudicarse mediante invitación a cuando menos tres contratistas</t>
  </si>
  <si>
    <t>Licitación pública</t>
  </si>
  <si>
    <t>En adelante</t>
  </si>
  <si>
    <t>Adquisiciones, arrendamientos y prestación de servicios</t>
  </si>
  <si>
    <t>Monto Máximo total de cada operación que podrá adjudicarse directamente</t>
  </si>
  <si>
    <t>Monto máximo total de cada operación que podrá adjudicarse habiendo convocado, a cuando menos tres proveedores</t>
  </si>
  <si>
    <t>*Los montos señalados en el cuadro no incluyen el impuesto al valor agregado (IVA)</t>
  </si>
  <si>
    <t>A N E X O  8. A</t>
  </si>
  <si>
    <t>CLASIFICACIÓN ECONÓMICA</t>
  </si>
  <si>
    <t>C O N C E P T O</t>
  </si>
  <si>
    <t>I M P O R T E</t>
  </si>
  <si>
    <t>%</t>
  </si>
  <si>
    <t xml:space="preserve">   GASTO DE FUNCIONAMIENTO</t>
  </si>
  <si>
    <t xml:space="preserve">SERVICIOS PERSONALES              </t>
  </si>
  <si>
    <t xml:space="preserve">MATERIALES Y SUMINISTROS       </t>
  </si>
  <si>
    <t xml:space="preserve">SERVICIOS GENERALES               </t>
  </si>
  <si>
    <t xml:space="preserve">   TRANSFERENCIAS, ASIGNACIONES, SUBSIDIOS Y OTRAS AYUDAS </t>
  </si>
  <si>
    <t xml:space="preserve">PODERES LEGISLATIVO Y JUDICIAL </t>
  </si>
  <si>
    <t>ORGANISMOS DESCENTRALIZADOS</t>
  </si>
  <si>
    <t xml:space="preserve">FIDEICOMISO FONDO CAMPECHE      </t>
  </si>
  <si>
    <t>FIDEICOMISO DE INVERSIÓN DEL IMPUESTO DEL 2% SOBRE NÓMINA</t>
  </si>
  <si>
    <t>FIDEICOMISO FOFAECAM</t>
  </si>
  <si>
    <t xml:space="preserve">   BIENES MUEBLES, INMUEBLES E INTANGIBLES             </t>
  </si>
  <si>
    <t xml:space="preserve">   INVERSIÓN PUBLICA          </t>
  </si>
  <si>
    <t xml:space="preserve">   INVERSIONES FINANCIERAS Y OTRAS PROVISIONES</t>
  </si>
  <si>
    <t xml:space="preserve">CONTINGENCIAS PARA FENOMENOS NATURALES  </t>
  </si>
  <si>
    <t>PROVISIONES DEL ESTADO</t>
  </si>
  <si>
    <t xml:space="preserve">   PARTICIPACIONES  Y APORTACIONES       </t>
  </si>
  <si>
    <t xml:space="preserve">PARTICIPACIONES Y APORTACIONES  A MUNICIPIOS       </t>
  </si>
  <si>
    <t xml:space="preserve">   DEUDA PÚBLICA</t>
  </si>
  <si>
    <t>ADEUDOS FISCALES DE EJERCICIOS ANTERIORES</t>
  </si>
  <si>
    <t xml:space="preserve"> COSTO FINANCIERO DE LA DEUDA PÚBLICA</t>
  </si>
  <si>
    <t>PRESUPUESTO NO ETIQUETADO</t>
  </si>
  <si>
    <t xml:space="preserve">   RAMO 33</t>
  </si>
  <si>
    <t xml:space="preserve">   FONDO DE APORTACIONES DE NOMINA EDUCATIVA Y GASTO OPERATIVO (FONE)</t>
  </si>
  <si>
    <t xml:space="preserve">   FONDO DE APORTACIONES PARA LOS SERVICIOS DE SALUD (FASSA)</t>
  </si>
  <si>
    <t xml:space="preserve">   FONDO DE APORTACIONES PARA LA INFRAESTRUCTURA SOCIAL  (FAIS)</t>
  </si>
  <si>
    <r>
      <t>ESTATAL</t>
    </r>
    <r>
      <rPr>
        <b/>
        <sz val="10"/>
        <rFont val="Arial"/>
        <family val="2"/>
      </rPr>
      <t xml:space="preserve">        </t>
    </r>
  </si>
  <si>
    <t xml:space="preserve">MUNICIPAL    </t>
  </si>
  <si>
    <t xml:space="preserve">   FONDO DE APORTACIONES PARA EL FORTALECIMIENTO DE LOS MUNICIPIOS  Y DE LAS DEMARCACIONES TERRITORIALES DEL D.F. (FORTAMUN)</t>
  </si>
  <si>
    <t xml:space="preserve">   FONDO DE APORTACIONES MULTIPLES (FAM)</t>
  </si>
  <si>
    <t>ASISTENCIA SOCIAL</t>
  </si>
  <si>
    <t>INFRAESTRUCTURA EDUCATIVA BÁSICA Y SUPERIOR</t>
  </si>
  <si>
    <t xml:space="preserve">   FONDO DE APORTACIONES PARA LA EDUCACIÓN TECNOLÓGICA Y DE AULTOS (FAETA)</t>
  </si>
  <si>
    <t>EDUCACIÓN TECNOLOGICA</t>
  </si>
  <si>
    <t>EDUCACIÓN DE ADULTOS</t>
  </si>
  <si>
    <t xml:space="preserve">   FONDO DE APORTACIONES PARA LA SEGURIDAD PÚBLICA DE LOS ESTADOS Y DEL D.F (FASP)</t>
  </si>
  <si>
    <t xml:space="preserve">   FONDO DE APORTACIONES PARA EL FORTALECIMIENTO DE LAS ENTIDADES FEDERATIVAS (FAFEF)</t>
  </si>
  <si>
    <t xml:space="preserve">   DIVERSOS CONVENIOS FEDERALES                         </t>
  </si>
  <si>
    <t xml:space="preserve">   FONDO PARA ENTIDADES FEDERATIVAS Y MUNICIPIOS PRODUCTORES DE HIDROCARBUROS</t>
  </si>
  <si>
    <t>PRESUPUESTO ETIQUETADO</t>
  </si>
  <si>
    <t>TOTAL PRESUPUESTO EGRESOS</t>
  </si>
  <si>
    <t>A N E X O  8. B</t>
  </si>
  <si>
    <t>CLASIFICACIÓN ECONÓMICA POR TIPO DE GASTO Y FUENTE DE FINANCIAMIENTO</t>
  </si>
  <si>
    <t>GASTO
CORRIENTE</t>
  </si>
  <si>
    <t>GASTO DE
CAPITAL</t>
  </si>
  <si>
    <t>PENSIONES 
Y
JUBILACIONES</t>
  </si>
  <si>
    <t>PARTICIPACIONES</t>
  </si>
  <si>
    <t xml:space="preserve">PARTICIPACIONES  Y APORTACIONES A MUNICIPIOS       </t>
  </si>
  <si>
    <t>FONDO DE APORTACIONES DE NOMINA EDUCATIVA Y GASTO OPERATIVO (FONE)</t>
  </si>
  <si>
    <t>FONDO DE APORTACIONES PARA LOS SERVICIOS DE SALUD (FASSA)</t>
  </si>
  <si>
    <t>FONDO DE APORTACIONES PARA LA INFRAESTRUCTURA SOCIAL (FAIS)</t>
  </si>
  <si>
    <t>FONDO DE APORTACIONES PARA EL FORTALECIMIENTO DE LOS MUNICIPIOS Y DE LAS DEMARCACIONES TERRITORIALES DEL D.F. (FORTAMUN)</t>
  </si>
  <si>
    <t>FONDO DE APORTACIONES MULTIPLES (FAM)</t>
  </si>
  <si>
    <t>FONDO DE APORTACIONES PARA LA EDUCACIÓN TECNOLÓGICA Y DE ADULTOS (FAETA)</t>
  </si>
  <si>
    <t>FONDO DE APORTACIONES PARA LA SEGURIDAD PÚBLICA DE LOS ESTADOS Y DEL D.F. (FASP)</t>
  </si>
  <si>
    <t>FONDO DE APORTACIONES PARA EL FORTALECIMIENTO DE LAS ENTIDADES FEDERATIVAS (FAFEF)</t>
  </si>
  <si>
    <t xml:space="preserve"> DIVERSOS CONVENIOS FEDERALES                         </t>
  </si>
  <si>
    <t>FONDO PARA ENTIDADES FEDERATIVAS Y MUNICIPIOS PRODUCTORES DE HIDROCARBUROS</t>
  </si>
  <si>
    <t xml:space="preserve">TOTAL </t>
  </si>
  <si>
    <t>RECURSOS QUE DE CONFORMIDAD A LA CLASIFICACIÓN DE LA CONAC AL TRANSFERIRSE A LOS EJECUTORES DEL GASTO SE CONVIERTEN EN GASTO DE CAPITAL</t>
  </si>
  <si>
    <t>A N E X O   9</t>
  </si>
  <si>
    <t xml:space="preserve"> CLASIFICACIÓN FUNCIONAL</t>
  </si>
  <si>
    <t>FINALIDAD</t>
  </si>
  <si>
    <t>FUNCIÓN</t>
  </si>
  <si>
    <t>RELACIÓN</t>
  </si>
  <si>
    <t>SUBFUNCIÓN</t>
  </si>
  <si>
    <t>AL GASTO</t>
  </si>
  <si>
    <t>GOBIERNO</t>
  </si>
  <si>
    <t xml:space="preserve">LEGISLACIÓN      </t>
  </si>
  <si>
    <t>Legislación</t>
  </si>
  <si>
    <t>Fiscalización</t>
  </si>
  <si>
    <t xml:space="preserve">JUSTICIA     </t>
  </si>
  <si>
    <t>Impartición de Justicia</t>
  </si>
  <si>
    <t>Reclusión y Readaptación Social</t>
  </si>
  <si>
    <t>Derechos Humanos</t>
  </si>
  <si>
    <t xml:space="preserve">COORDINACIÓN DE LA POLÍTICA DE GOBIERNO    </t>
  </si>
  <si>
    <t>Presidencia / Gubernatura</t>
  </si>
  <si>
    <t>Política Interior</t>
  </si>
  <si>
    <t>Preservación y Cuidado del Patrimonio Público</t>
  </si>
  <si>
    <t>Función Pública</t>
  </si>
  <si>
    <t>Asuntos Jurídicos</t>
  </si>
  <si>
    <t>Organización de Procesos Electorales</t>
  </si>
  <si>
    <t>Población</t>
  </si>
  <si>
    <t>Territorio</t>
  </si>
  <si>
    <t>Otros</t>
  </si>
  <si>
    <t xml:space="preserve">RELACIONES EXTERIORES       </t>
  </si>
  <si>
    <t xml:space="preserve">Relaciones Exteriores       </t>
  </si>
  <si>
    <t xml:space="preserve">ASUNTOS FINANCIEROS Y HACENDARIOS      </t>
  </si>
  <si>
    <t>Asuntos Financieros</t>
  </si>
  <si>
    <t>Asuntos Hacendarios</t>
  </si>
  <si>
    <t>SEGURIDAD NACIONAL</t>
  </si>
  <si>
    <t xml:space="preserve">Defensa    </t>
  </si>
  <si>
    <t>Marina</t>
  </si>
  <si>
    <t>Inteligencia para la Preservación de la Seguridad Nacional</t>
  </si>
  <si>
    <t xml:space="preserve">ASUNTOS DE ORDEN PÚBLICO Y DE SEGURIDAD INTERIOR     </t>
  </si>
  <si>
    <t>Policía</t>
  </si>
  <si>
    <t>Protección Civil</t>
  </si>
  <si>
    <t>Otros Asuntos de Orden Público y Seguridad</t>
  </si>
  <si>
    <t>Sistema Nacional de Seguridad Pública</t>
  </si>
  <si>
    <t xml:space="preserve">OTROS SERVICIOS GENERALES    </t>
  </si>
  <si>
    <t>Servicios Registrales, Administrativos y Patrimoniales</t>
  </si>
  <si>
    <t>Servicios Estadísticos</t>
  </si>
  <si>
    <t>Servicios de Comunicación y Medios</t>
  </si>
  <si>
    <t>Acceso a la Información Pública Gubernamental</t>
  </si>
  <si>
    <t>DESARROLLO SOCIAL</t>
  </si>
  <si>
    <t xml:space="preserve">PROTECCIÓN AMBIENTAL     </t>
  </si>
  <si>
    <t>Ordenación de Desechos</t>
  </si>
  <si>
    <t>Administración del Agua</t>
  </si>
  <si>
    <t>Ordenación de Aguas Residuales, Drenaje y Alcantarillado</t>
  </si>
  <si>
    <t>Reducción de la Contaminación</t>
  </si>
  <si>
    <t>Protección de la Diversidad Biológica y del Paisaje</t>
  </si>
  <si>
    <t>Otros de Protección Ambiental</t>
  </si>
  <si>
    <t xml:space="preserve">VIVIENDA Y SERVICIOS A LA COMUNIDAD     </t>
  </si>
  <si>
    <t>Urbanización</t>
  </si>
  <si>
    <t>Desarrollo Comunitario</t>
  </si>
  <si>
    <t>Abastecimiento de Agua</t>
  </si>
  <si>
    <t>Alumbrado Público</t>
  </si>
  <si>
    <t>Vivienda</t>
  </si>
  <si>
    <t>Servicios Comunales</t>
  </si>
  <si>
    <t>Desarrollo Regional</t>
  </si>
  <si>
    <t xml:space="preserve">SALUD      </t>
  </si>
  <si>
    <t>Prestación de Servicios de Salud a la Comunidad</t>
  </si>
  <si>
    <t>Prestación de Servicios de Salud a la Persona</t>
  </si>
  <si>
    <t>Generación de Recursos para la Salud</t>
  </si>
  <si>
    <t>Rectoría de Sistema de Salud</t>
  </si>
  <si>
    <t>Protección Social en Salud</t>
  </si>
  <si>
    <t xml:space="preserve">RECREACIÓN, CULTURA Y OTRAS MANIFESTACIONES                    SOCIALES        </t>
  </si>
  <si>
    <t>Deporte y Recreación</t>
  </si>
  <si>
    <t>Cultura</t>
  </si>
  <si>
    <t>Radio, Televisión y Editoriales</t>
  </si>
  <si>
    <t>Asuntos Religiosos y Otras Manifestaciones Sociales</t>
  </si>
  <si>
    <t xml:space="preserve">EDUCACIÓN      </t>
  </si>
  <si>
    <t>Educación Básica</t>
  </si>
  <si>
    <t>Educación Media Superior</t>
  </si>
  <si>
    <t>Educación Superior</t>
  </si>
  <si>
    <t>Posgrado</t>
  </si>
  <si>
    <t>Otros Servicios Educativos y Actividades Inherentes</t>
  </si>
  <si>
    <t xml:space="preserve">PROTECCIÓN SOCIAL       </t>
  </si>
  <si>
    <t>Enfermedad e Incapacidad</t>
  </si>
  <si>
    <t>Edad Avanzada</t>
  </si>
  <si>
    <t>Familia e Hijos</t>
  </si>
  <si>
    <t>Desempleo</t>
  </si>
  <si>
    <t>Alimentación y Nutrición</t>
  </si>
  <si>
    <t>Apoyo Social para la Vivienda</t>
  </si>
  <si>
    <t>Indígenas</t>
  </si>
  <si>
    <t>Otros Grupos Vulnerables</t>
  </si>
  <si>
    <t>Otros de Seguridad Social y Asistencia Social</t>
  </si>
  <si>
    <t xml:space="preserve">OTROS ASUNTOS SOCIALES       </t>
  </si>
  <si>
    <t>Otros Asuntos Sociales</t>
  </si>
  <si>
    <t>DESARROLLO ECONÓMICO</t>
  </si>
  <si>
    <t xml:space="preserve">ASUNTOS ECONÓMICOS, COMERCIALES Y LABORALES EN GENERAL       </t>
  </si>
  <si>
    <t>Asuntos Económicos y Comerciales en General</t>
  </si>
  <si>
    <t>Asuntos Laborales Generales</t>
  </si>
  <si>
    <t xml:space="preserve">AGROPECUARIA, SILVICULTURA, PESCA Y CAZA      </t>
  </si>
  <si>
    <t>Agropecuaria</t>
  </si>
  <si>
    <t>Silvicultura</t>
  </si>
  <si>
    <t>Acuacultura, Pesca y Caza</t>
  </si>
  <si>
    <t>Agroindustrial</t>
  </si>
  <si>
    <t>HidroagrÍcola</t>
  </si>
  <si>
    <t>Apoyo Financiero a la Banca y Seguro Agropecuario</t>
  </si>
  <si>
    <t xml:space="preserve">COMBUSTIBLES Y ENERGIA      </t>
  </si>
  <si>
    <t>Carbón y Otros Combustibles Minerales Sólidos</t>
  </si>
  <si>
    <t>Petróleo y Gas Natural (Hidrocarburos)</t>
  </si>
  <si>
    <t>Combustibles Nucleares</t>
  </si>
  <si>
    <t>Otros Combustibles</t>
  </si>
  <si>
    <t>Electricidad</t>
  </si>
  <si>
    <t>Energía no Eléctrica</t>
  </si>
  <si>
    <t xml:space="preserve">MINERIA, MANUFACTURAS Y CONSTRUCCIÓN      </t>
  </si>
  <si>
    <t>Extracción de Recursos Minerales excepto los Combustibles Minerales</t>
  </si>
  <si>
    <t>Manufacturas</t>
  </si>
  <si>
    <t>Construcción</t>
  </si>
  <si>
    <t xml:space="preserve">TRANSPORTE        </t>
  </si>
  <si>
    <t>Transporte por Carretera</t>
  </si>
  <si>
    <t>Transporte por Agua y Puertos</t>
  </si>
  <si>
    <t>Transporte de Ferrocarril</t>
  </si>
  <si>
    <t>Transporte Aéreo</t>
  </si>
  <si>
    <t>Transporte por Oleoductos y Gasoductos y Otros Sistemas de Transporte</t>
  </si>
  <si>
    <t>Otros Relacionados con Transporte</t>
  </si>
  <si>
    <t xml:space="preserve">COMUNICACIONES      </t>
  </si>
  <si>
    <t>Comunicaciones</t>
  </si>
  <si>
    <t xml:space="preserve">TURISMO      </t>
  </si>
  <si>
    <t>Turismo</t>
  </si>
  <si>
    <t>Hoteles y Restaurantes</t>
  </si>
  <si>
    <t>CIENCIA, TECNOLOGÍA E INNOVACIÓN</t>
  </si>
  <si>
    <t>Investigación Científica</t>
  </si>
  <si>
    <t>Desarrollo Tecnológico</t>
  </si>
  <si>
    <t>Servicios Científicos y Tecnológicos</t>
  </si>
  <si>
    <t>Innovación</t>
  </si>
  <si>
    <t xml:space="preserve">OTRAS INDUSTRIAS Y OTROS ASUNTOS ECONÓMICOS      </t>
  </si>
  <si>
    <t>Comercio, Distribución, Almacenamiento y Depósito</t>
  </si>
  <si>
    <t>Otras Industrias</t>
  </si>
  <si>
    <t>Otros Asuntos Económicos</t>
  </si>
  <si>
    <t>OTRAS NO CLASIFICADAS EN FUNCIONES ANTERIORES</t>
  </si>
  <si>
    <t xml:space="preserve">TRANSACCIONES DE LA DEUDA PUBLICA / COSTO FINANCIERO DE LA DEUDA          </t>
  </si>
  <si>
    <t>Deuda Pública Interna</t>
  </si>
  <si>
    <t>Deuda Pública Externa</t>
  </si>
  <si>
    <t xml:space="preserve">TRANSFERENCIAS, PARTICIPACIONES Y APORTACIONES ENTRE DIFERENTES NIVELES Y ÓRDENES DE GOBIERNO      </t>
  </si>
  <si>
    <t>Transferencias, Entre Diferentes Niveles y Órdenes de Gobierno</t>
  </si>
  <si>
    <t>Participaciones Entre Diferentes Niveles Órdenes de Gobierno</t>
  </si>
  <si>
    <t>Aportaciones entre Diferentes Niveles  Órdenes de Gobierno</t>
  </si>
  <si>
    <t>SANEAMIENTO DEL SISTEMA FINANCIERO</t>
  </si>
  <si>
    <t>Saneamiento del Sistema Financiero</t>
  </si>
  <si>
    <t>Apoyos IPAB</t>
  </si>
  <si>
    <t>Banca de Desarrollo</t>
  </si>
  <si>
    <t>Apoyo a los Programas de Reestructura en Unidades de Inversión (UDIS)</t>
  </si>
  <si>
    <t xml:space="preserve"> ADEUDOS DE EJERCICIOS FISCALES ANTERIORES        </t>
  </si>
  <si>
    <t xml:space="preserve"> Adeudos de Ejercicios Fiscales Anteriores</t>
  </si>
  <si>
    <t>TOTAL PRESUPUESTO DE EGRESOS</t>
  </si>
  <si>
    <t>A N E X O  10</t>
  </si>
  <si>
    <t>CLAVE</t>
  </si>
  <si>
    <t>MISIONES/ OBJETIVO</t>
  </si>
  <si>
    <t xml:space="preserve">GASTO PROGRAMABLE     </t>
  </si>
  <si>
    <t>GOBIERNO HONESTO Y TRANSPARENTE.</t>
  </si>
  <si>
    <t>PAZ Y SEGURIDAD CIUDADANA</t>
  </si>
  <si>
    <t>INCLUSIÓN, BIENESTAR Y JUSTICIA SOCIAL.</t>
  </si>
  <si>
    <t>DESARROLLO ECONÓMICO CON VISIÓN AL FUTURO.</t>
  </si>
  <si>
    <t xml:space="preserve">DESARROLLO MUNICIPAL     </t>
  </si>
  <si>
    <t xml:space="preserve">A D E F A S     </t>
  </si>
  <si>
    <t>COSTO FINANCIERO DE LA DEUDA</t>
  </si>
  <si>
    <t>A N E X O     11</t>
  </si>
  <si>
    <t>( PESOS)</t>
  </si>
  <si>
    <t>CLAVE / RAMO</t>
  </si>
  <si>
    <t>C   A   P   Í   T   U   L   O   S</t>
  </si>
  <si>
    <t xml:space="preserve">Instituto Estatal del Transporte del Estado de Campeche  </t>
  </si>
  <si>
    <t xml:space="preserve">Consejo Estatal de Seguridad Pública en el Estado de Campeche </t>
  </si>
  <si>
    <t xml:space="preserve">Secretaría de Educación </t>
  </si>
  <si>
    <t xml:space="preserve">Secretaría de Turismo </t>
  </si>
  <si>
    <t xml:space="preserve">Secretaría de la Contraloría </t>
  </si>
  <si>
    <t>Poder Legislativo</t>
  </si>
  <si>
    <t>Poder Judicial</t>
  </si>
  <si>
    <t>ÓRGANOS AUTÓNOMOS</t>
  </si>
  <si>
    <t>Órganos Autónomos</t>
  </si>
  <si>
    <t>Tribunal Electoral del Estado de Campeche</t>
  </si>
  <si>
    <t>ENTIDADES PARAESTATALES Y FIDEICOMISOS NO EMPRESARIALES Y NO 
FINANCIEROS</t>
  </si>
  <si>
    <t>Organismos Descentralizados</t>
  </si>
  <si>
    <t>Fideicomisos Públicos</t>
  </si>
  <si>
    <t>ÓRGANO EJECUTIVO MUNICIPAL</t>
  </si>
  <si>
    <t>T O T A L</t>
  </si>
  <si>
    <t>1000 SERVICIOS PERSONALES</t>
  </si>
  <si>
    <t>1100 REMUNERACIONES AL PERSONAL DE CARACTER PERMANENTE</t>
  </si>
  <si>
    <t>113 Sueldos base al personal permanente</t>
  </si>
  <si>
    <t>1300 REMUNERACIONES ADICIONALES Y ESPECIALES</t>
  </si>
  <si>
    <t>131 Primas por años de servicios efectivos prestados</t>
  </si>
  <si>
    <t>132 Primas de vacaciones, dominical y gratificación de fin de año</t>
  </si>
  <si>
    <t>134 Compensaciones</t>
  </si>
  <si>
    <t>1400 SEGURIDAD SOCIAL</t>
  </si>
  <si>
    <t>141 Aportaciones de seguridad social</t>
  </si>
  <si>
    <t>142 Aportaciones a fondos de vivienda</t>
  </si>
  <si>
    <t>2000 MATERIALES Y SUMINISTROS</t>
  </si>
  <si>
    <t>2100 MATERIALES DE ADMINISTRACIÓN, EMISIÓN DE DOCUMENTOS Y ARTÍCULOS OFICIALES</t>
  </si>
  <si>
    <t>214 Materiales, útiles y equipos menores de tecnologías de la información y comunicaciones</t>
  </si>
  <si>
    <t>216 Material de limpieza</t>
  </si>
  <si>
    <t>2200 ALIMENTOS Y UTENSILIOS</t>
  </si>
  <si>
    <t>3000 SERVICIOS GENERALES</t>
  </si>
  <si>
    <t>3100 SERVICIOS BÁSICOS</t>
  </si>
  <si>
    <t>3600 SERVICIOS DE COMUNICACIÓN SOCIAL Y PUBLICIDAD</t>
  </si>
  <si>
    <t>A N E X O   13 A</t>
  </si>
  <si>
    <t xml:space="preserve"> ORGANISMOS DESCENTRALIZADOS E INSTITUTOS EDUCATIVOS AUTÓNOMOS</t>
  </si>
  <si>
    <t>CLASIFICACIÓN ECONÓMICA ADMINISTRATIVA GASTO ESTATAL POR ENTIDAD TRANSFERIDA</t>
  </si>
  <si>
    <t>ENTIDADES</t>
  </si>
  <si>
    <t xml:space="preserve">                   </t>
  </si>
  <si>
    <t>ORGANISMOS PÚBLICOS DESCENTRALIZADOS</t>
  </si>
  <si>
    <t>22</t>
  </si>
  <si>
    <t>23</t>
  </si>
  <si>
    <t>26</t>
  </si>
  <si>
    <t>27</t>
  </si>
  <si>
    <t>A N E X O   13 B</t>
  </si>
  <si>
    <t>A N E X O   13 C</t>
  </si>
  <si>
    <t>ORGANISMOS DESCENTRALIZADOS E INSTITUTOS EDUCATIVOS AUTÓNOMOS</t>
  </si>
  <si>
    <t>Dietas</t>
  </si>
  <si>
    <t>Haberes</t>
  </si>
  <si>
    <t>Sueldos base al personal permanente</t>
  </si>
  <si>
    <t>Remuneraciones por adscripción laboral en el extranjero</t>
  </si>
  <si>
    <t>1200 REMUNERACIONES AL PERSONAL DE CARACTER TRANSITORIO</t>
  </si>
  <si>
    <t>Honorarios asimilables a salarios</t>
  </si>
  <si>
    <t>Sueldos base al personal eventual</t>
  </si>
  <si>
    <t>Retribuciones por servicios de carácter social</t>
  </si>
  <si>
    <t>Retribución a los representantes de los trabajadores y de los patrones en la Junta de Conciliación y Arbitraje</t>
  </si>
  <si>
    <t>Primas por años de servicios efectivos prestados</t>
  </si>
  <si>
    <t>Primas de vacaciones, dominical y gratificación de fin de año</t>
  </si>
  <si>
    <t>Horas extraordinarias</t>
  </si>
  <si>
    <t>Compensaciones</t>
  </si>
  <si>
    <t>Sobrehaberes</t>
  </si>
  <si>
    <t>Asignaciones de técnico, de mando, por comisión, de vuelo y de técnico especial</t>
  </si>
  <si>
    <t>Honorarios especiales</t>
  </si>
  <si>
    <t>Participaciones por vigilancia en el cumplimiento de las leyes y custodia de valores</t>
  </si>
  <si>
    <t>Aportaciones de seguridad social</t>
  </si>
  <si>
    <t>Aportaciones a fondos de vivienda</t>
  </si>
  <si>
    <t>Aportaciones al sistema para el retiro</t>
  </si>
  <si>
    <t>Aportaciones para seguros</t>
  </si>
  <si>
    <t>1500 OTRAS PRESTACIONES SOCIALES Y ECONÓMICAS</t>
  </si>
  <si>
    <t>Cuotas para el fondo de ahorro y fondo de trabajo</t>
  </si>
  <si>
    <t>Indemnizaciones</t>
  </si>
  <si>
    <t>Prestaciones y haberes de retiro</t>
  </si>
  <si>
    <t>Prestaciones contractuales</t>
  </si>
  <si>
    <t>Apoyos a la capacitación de los servidores públicos</t>
  </si>
  <si>
    <t>Otras prestaciones sociales y económicas</t>
  </si>
  <si>
    <t>1600 PREVISIONES</t>
  </si>
  <si>
    <t>Previsiones de carácter laboral, económica y de seguridad social</t>
  </si>
  <si>
    <t>1700 PAGO DE ESTÍMULOS A SERVIDORES PÚBLICOS</t>
  </si>
  <si>
    <t>Estímulos</t>
  </si>
  <si>
    <t>Recompensas</t>
  </si>
  <si>
    <t>Materiales, útiles y equipos menores de oficina</t>
  </si>
  <si>
    <t>Materiales y útiles de impresión y reproducción</t>
  </si>
  <si>
    <t>Material estadístico y geográfico</t>
  </si>
  <si>
    <t>Materiales, útiles y equipos menores de tecnologías de la información y comunicaciones</t>
  </si>
  <si>
    <t>Material impreso e información digital</t>
  </si>
  <si>
    <t>Material de limpieza</t>
  </si>
  <si>
    <t>Materiales y útiles de enseñanza</t>
  </si>
  <si>
    <t>Materiales para el registro e identificación de bienes y personas</t>
  </si>
  <si>
    <t>Productos alimenticios para personas</t>
  </si>
  <si>
    <t>Productos alimenticios para animales</t>
  </si>
  <si>
    <t>Utensilios para el servicio de alimentación</t>
  </si>
  <si>
    <t>2300 MATERIAS PRIMAS Y MATERIALES DE PRODUCCIÓN Y COMERCIALIZACIÓN</t>
  </si>
  <si>
    <t>Productos alimenticios, agropecuarios y forestales adquiridos como materia prima</t>
  </si>
  <si>
    <t>Insumos textiles adquiridos como materia prima</t>
  </si>
  <si>
    <t>Productos de papel, cartón e impresos adquiridos como materia prima</t>
  </si>
  <si>
    <t>Combustibles, lubricantes, aditivos, carbón y sus derivados adquiridos como materia prima</t>
  </si>
  <si>
    <t>Productos químicos, farmacéuticos y de laboratorio adquiridos como materia prima</t>
  </si>
  <si>
    <t>Productos metálicos y a base de minerales no metálicos adquiridos como materia prima</t>
  </si>
  <si>
    <t>Productos de cuero, piel, plástico y hule adquiridos como materia prima</t>
  </si>
  <si>
    <t>Mercancías adquiridas para su comercialización</t>
  </si>
  <si>
    <t>Otros productos adquiridos como materia prima</t>
  </si>
  <si>
    <t>2400 MATERIALES Y ARTÍCULOS DE CONSTRUCCIÓN Y DE REPARACIÓN</t>
  </si>
  <si>
    <t>Productos minerales no metálicos</t>
  </si>
  <si>
    <t>Cemento y productos de concreto</t>
  </si>
  <si>
    <t>Cal, yeso y productos de yeso</t>
  </si>
  <si>
    <t>Madera y productos de madera</t>
  </si>
  <si>
    <t>Vidrio y productos de vidrio</t>
  </si>
  <si>
    <t>Material eléctrico y electrónico</t>
  </si>
  <si>
    <t>Artículos metálicos para la construcción</t>
  </si>
  <si>
    <t>Materiales complementarios</t>
  </si>
  <si>
    <t>Otros materiales y artículos de construcción y reparación</t>
  </si>
  <si>
    <t>2500 PRODUCTOS QUÍMICOS, FARMACÉUTICOS Y DE LABORATORIO</t>
  </si>
  <si>
    <t>Productos químicos básicos</t>
  </si>
  <si>
    <t>Fertilizantes, pesticidas y otros agroquímicos</t>
  </si>
  <si>
    <t>Medicinas y productos farmacéuticos</t>
  </si>
  <si>
    <t>Materiales, accesorios y suministros médicos</t>
  </si>
  <si>
    <t>Materiales, accesorios y suministros de laboratorio</t>
  </si>
  <si>
    <t>Fibras sintéticas, hules, plásticos y derivados</t>
  </si>
  <si>
    <t>Otros productos químicos</t>
  </si>
  <si>
    <t>2600 COMBUSTIBLES, LUBRICANTES Y ADITIVOS</t>
  </si>
  <si>
    <t>Combustibles, lubricantes y aditivos</t>
  </si>
  <si>
    <t>Carbón y sus derivados</t>
  </si>
  <si>
    <t>2700 VESTUARIO, BLANCOS, PRENDAS DE PROTECCIÓN Y ARTÍCULOS DEPORTIVOS</t>
  </si>
  <si>
    <t>Vestuario y uniformes</t>
  </si>
  <si>
    <t>Prendas de seguridad y protección personal</t>
  </si>
  <si>
    <t>Artículos deportivos</t>
  </si>
  <si>
    <t>Productos textiles</t>
  </si>
  <si>
    <t>Blancos y otros productos textiles, excepto prendas de vestir</t>
  </si>
  <si>
    <t>2800 MATERIALES Y SUMINISTROS PARA SEGURIDAD</t>
  </si>
  <si>
    <t>Sustancias y materiales explosivos</t>
  </si>
  <si>
    <t>Materiales de seguridad pública</t>
  </si>
  <si>
    <t>Prendas de protección para seguridad pública y nacional</t>
  </si>
  <si>
    <t>2900 HERRAMIENTAS, REFACCIONES Y ACCESORIOS MENORES</t>
  </si>
  <si>
    <t>Herramientas menores</t>
  </si>
  <si>
    <t>Refacciones y accesorios menores de edificios</t>
  </si>
  <si>
    <t>Refacciones y accesorios menores de mobiliario y equipo de administración, educacional y recreativo</t>
  </si>
  <si>
    <t>Refacciones y accesorios menores de equipo de cómputo y tecnologías de la información</t>
  </si>
  <si>
    <t>Refacciones y accesorios menores de equipo e instrumental médico y de laboratorio</t>
  </si>
  <si>
    <t>Refacciones y accesorios menores de equipo de transporte</t>
  </si>
  <si>
    <t>Refacciones y accesorios menores de equipo de defensa y seguridad</t>
  </si>
  <si>
    <t>Refacciones y accesorios menores de maquinaria y otros equipos</t>
  </si>
  <si>
    <t>Refacciones y accesorios menores otros bienes muebles</t>
  </si>
  <si>
    <t>Energía eléctrica</t>
  </si>
  <si>
    <t>Gas</t>
  </si>
  <si>
    <t>Agua</t>
  </si>
  <si>
    <t>Telefonía tradicional</t>
  </si>
  <si>
    <t>Telefonía celular</t>
  </si>
  <si>
    <t>Servicios de telecomunicaciones y satélites</t>
  </si>
  <si>
    <t>Servicios de acceso de Internet, redes y procesamiento de información</t>
  </si>
  <si>
    <t>Servicios postales y telegráficos</t>
  </si>
  <si>
    <t>Servicios integrales y otros servicios</t>
  </si>
  <si>
    <t>3200 SERVICIOS DE ARRENDAMIENTO</t>
  </si>
  <si>
    <t>Arrendamiento de terrenos</t>
  </si>
  <si>
    <t>Arrendamiento de edificios</t>
  </si>
  <si>
    <t>Arrendamiento de mobiliario y equipo de administración, educacional y recreativo</t>
  </si>
  <si>
    <t>Arrendamiento de equipo e instrumental médico y de laboratorio</t>
  </si>
  <si>
    <t>Arrendamiento de equipo de transporte</t>
  </si>
  <si>
    <t>Arrendamiento de maquinaria, otros equipos y herramientas</t>
  </si>
  <si>
    <t>Arrendamiento de activos intangibles</t>
  </si>
  <si>
    <t>Arrendamiento financiero</t>
  </si>
  <si>
    <t>Otros arrendamientos</t>
  </si>
  <si>
    <t>3300 SERVICIOS PROFESIONALES, CIENTÍFICOS, TÉCNICOS Y OTROS SERVICIOS</t>
  </si>
  <si>
    <t>Servicios legales, de contabilidad, auditoría y relacionados</t>
  </si>
  <si>
    <t>Servicios de diseño, arquitectura, ingeniería y actividades relacionadas</t>
  </si>
  <si>
    <t>Servicios de consultoría administrativa, procesos, técnica y en tecnologías de la información</t>
  </si>
  <si>
    <t xml:space="preserve">Servicios de capacitación </t>
  </si>
  <si>
    <t>Servicios de investigación científica y desarrollo</t>
  </si>
  <si>
    <t>Servicios de apoyo administrativo, traducción, fotocopiado e impresión</t>
  </si>
  <si>
    <t>Servicios de protección y seguridad</t>
  </si>
  <si>
    <t>Servicios de vigilancia</t>
  </si>
  <si>
    <t>Servicios profesionales, científicos y técnicos integrales</t>
  </si>
  <si>
    <t>3400 SERVICIOS FINANCIEROS, BANCARIOS Y COMERCIALES</t>
  </si>
  <si>
    <t>Servicios financieros y bancarios</t>
  </si>
  <si>
    <t>Servicios de cobranza, investigación crediticia y similar</t>
  </si>
  <si>
    <t>Servicios de recaudación, traslado y custodia de valores</t>
  </si>
  <si>
    <t>Seguros de responsabilidad patrimonial y fianzas</t>
  </si>
  <si>
    <t>Seguro de bienes patrimoniales</t>
  </si>
  <si>
    <t>Almacenaje, envase y embalaje</t>
  </si>
  <si>
    <t>Fletes y maniobras</t>
  </si>
  <si>
    <t>Comisiones por ventas</t>
  </si>
  <si>
    <t>Servicios financieros, bancarios y comerciales integrales</t>
  </si>
  <si>
    <t>3500 SERVICIOS DE INSTALACION, REPARACIÓN, MANTENIMIENTO Y CONSERVACIÓN</t>
  </si>
  <si>
    <t>Conservación y mantenimiento menor de inmuebles</t>
  </si>
  <si>
    <t>Instalación, reparación y mantenimiento de mobiliario y equipo de administración, educacional y recreativo</t>
  </si>
  <si>
    <t>Instalación, reparación y mantenimiento de equipo de cómputo y tecnología de la información</t>
  </si>
  <si>
    <t>Instalación, reparación y mantenimiento de equipo e instrumental médico y de laboratorio</t>
  </si>
  <si>
    <t>Reparación y mantenimiento de equipo de transporte</t>
  </si>
  <si>
    <t>Reparación y mantenimiento de equipo de defensa y seguridad</t>
  </si>
  <si>
    <t>Instalación, reparación y mantenimiento de maquinaria, otros equipos y herramienta</t>
  </si>
  <si>
    <t>Servicios de limpieza y manejo de desechos</t>
  </si>
  <si>
    <t>Servicios de jardinería y fumigación</t>
  </si>
  <si>
    <t>Difusión por radio, televisión y otros medios de mensajes sobre programas y actividades gubernamentales</t>
  </si>
  <si>
    <t>Difusión por radio, televisión y otros medios de mensajes comerciales para promover la venta de bienes o servicios</t>
  </si>
  <si>
    <t>Servicios de creatividad, preproducción y producción de publicidad, excepto Internet</t>
  </si>
  <si>
    <t>Servicios de revelado de fotografías</t>
  </si>
  <si>
    <t>Servicios de la industria fílmica, del sonido y del video</t>
  </si>
  <si>
    <t>Servicio de creación y difusión de contenido exclusivamente a través de Internet</t>
  </si>
  <si>
    <t>Otros servicios de información</t>
  </si>
  <si>
    <t>3700 SERVICIOS DE TRASLADO Y VIÁTICOS</t>
  </si>
  <si>
    <t>Pasajes aéreos</t>
  </si>
  <si>
    <t>Pasajes terrestres</t>
  </si>
  <si>
    <t>Pasajes marítimos, lacustres y fluviales</t>
  </si>
  <si>
    <t>Autotransporte</t>
  </si>
  <si>
    <t>Viáticos en el país</t>
  </si>
  <si>
    <t>Viáticos en el extranjero</t>
  </si>
  <si>
    <t>Gastos de instalación y traslado de menaje</t>
  </si>
  <si>
    <t>Servicios integrales de traslado y viáticos</t>
  </si>
  <si>
    <t>Otros servicios de traslado y hospedaje</t>
  </si>
  <si>
    <t>3800 SERVICIOS OFICIALES</t>
  </si>
  <si>
    <t>Gastos de ceremonial</t>
  </si>
  <si>
    <t>Gastos de orden social y cultural</t>
  </si>
  <si>
    <t>Congresos y convenciones</t>
  </si>
  <si>
    <t>Exposiciones</t>
  </si>
  <si>
    <t>Gastos de representación</t>
  </si>
  <si>
    <t>3900 OTROS SERVICIOS GENERALES</t>
  </si>
  <si>
    <t>Servicios funerarios y de cementerios</t>
  </si>
  <si>
    <t>Impuestos y derechos</t>
  </si>
  <si>
    <t>Impuestos y derechos de importación</t>
  </si>
  <si>
    <t>Sentencias y resoluciones por autoridad competente</t>
  </si>
  <si>
    <t>Penas, multas, accesorios y actualizaciones</t>
  </si>
  <si>
    <t>Otros gastos por responsabilidades</t>
  </si>
  <si>
    <t>Utilidades</t>
  </si>
  <si>
    <t>Impuesto sobre nóminas y otros que se deriven de una relación laboral</t>
  </si>
  <si>
    <t>Otros servicios generales</t>
  </si>
  <si>
    <t>4000 TRANSFERENCIAS, ASIGNACIONES, SUBSIDIOS Y OTRAS AYUDAS</t>
  </si>
  <si>
    <t>4100 TRANSFERENCIAS INTERNAS Y ASIGNACIONES AL SECTOR PÚBLICO</t>
  </si>
  <si>
    <t>Asignaciones presupuestarias al Poder Ejecutivo</t>
  </si>
  <si>
    <t>Asignaciones presupuestarias al Poder Legislativo</t>
  </si>
  <si>
    <t>Asignaciones presupuestarias al Poder Judicial</t>
  </si>
  <si>
    <t>Asignaciones presupuestarias a Órganos Autónomos</t>
  </si>
  <si>
    <t>Transferencias internas otorgadas a entidades paraestatales no empresariales y no financieras</t>
  </si>
  <si>
    <t>Transferencias internas otorgadas a entidades paraestatales empresariales y no financieras</t>
  </si>
  <si>
    <t>Transferencias internas otorgadas a fideicomisos públicos empresariales y no financieros</t>
  </si>
  <si>
    <t>Transferencias internas otorgadas a instituciones paraestatales públicas financieras</t>
  </si>
  <si>
    <t>Transferencias internas otorgadas a fideicomisos públicos financieros</t>
  </si>
  <si>
    <t>4200 TRANSFERENCIAS AL RESTO DEL SECTOR PÚBLICO</t>
  </si>
  <si>
    <t>Transferencias otorgadas a entidades paraestatales no empresariales y no financieras</t>
  </si>
  <si>
    <t>Transferencias otorgadas para entidades paraestatales empresariales y no financieras</t>
  </si>
  <si>
    <t>Transferencias otorgadas para instituciones paraestatales públicas financieras</t>
  </si>
  <si>
    <t>Transferencias otorgadas a entidades federativas y municipios</t>
  </si>
  <si>
    <t>Transferencias a fideicomisos de entidades federativas y municipios</t>
  </si>
  <si>
    <t>4300 SUBSIDIOS Y SUBVENCIONES</t>
  </si>
  <si>
    <t>Subsidios a la producción</t>
  </si>
  <si>
    <t>Subsidios a la distribución</t>
  </si>
  <si>
    <t>Subsidios a la inversión</t>
  </si>
  <si>
    <t>Subsidios a la prestación de servicios públicos</t>
  </si>
  <si>
    <t>Subsidios para cubrir diferenciales de tasas de interés</t>
  </si>
  <si>
    <t>Subsidios a la vivienda</t>
  </si>
  <si>
    <t>Subvenciones al consumo</t>
  </si>
  <si>
    <t>Subsidios a entidades federativas y municipios</t>
  </si>
  <si>
    <t>Otros subsidios</t>
  </si>
  <si>
    <t>4400 AYUDAS SOCIALES</t>
  </si>
  <si>
    <t>Ayudas sociales a personas</t>
  </si>
  <si>
    <t>Becas y otras ayudas para programas de capacitación</t>
  </si>
  <si>
    <t>Ayudas sociales a instituciones de enseñanza</t>
  </si>
  <si>
    <t>Ayudas sociales a actividades científicas o académicas</t>
  </si>
  <si>
    <t>Ayudas sociales a instituciones sin fines de lucro</t>
  </si>
  <si>
    <t>Ayudas sociales a cooperativas</t>
  </si>
  <si>
    <t>Ayudas sociales a entidades de interés público</t>
  </si>
  <si>
    <t>Ayudas por desastres naturales y otros siniestros</t>
  </si>
  <si>
    <t>4500 PENSIONES Y JUBILACIONES</t>
  </si>
  <si>
    <t>Pensiones</t>
  </si>
  <si>
    <t>Jubilaciones</t>
  </si>
  <si>
    <t>Otras pensiones y jubilaciones</t>
  </si>
  <si>
    <t>4600 TRANSFERENCIAS A FIDEICOMISOS, MANDATOS Y OTROS ANÁLOGOS</t>
  </si>
  <si>
    <t>Transferencias a fideicomisos del Poder Ejecutivo</t>
  </si>
  <si>
    <t>Transferencias a fideicomisos del Poder Legislativo</t>
  </si>
  <si>
    <t>Transferencias a fideicomisos del Poder Judicial</t>
  </si>
  <si>
    <t>Transferencias a fideicomisos públicos de entidades paraestatales no empresariales y no financieras</t>
  </si>
  <si>
    <t>Transferencias a fideicomisos públicos de entidades paraestatales empresariales y no financieras</t>
  </si>
  <si>
    <t>Transferencias a fideicomisos de instituciones públicas financieras</t>
  </si>
  <si>
    <t>Otras transferencias a fideicomisos</t>
  </si>
  <si>
    <t>4700 TRANSFERENCIAS A LA SEGURIDAD SOCIAL</t>
  </si>
  <si>
    <t>Transferencias por obligación de ley</t>
  </si>
  <si>
    <t>4800 DONATIVOS</t>
  </si>
  <si>
    <t>Donativos a instituciones sin fines de lucro</t>
  </si>
  <si>
    <t>Donativos a entidades federativas</t>
  </si>
  <si>
    <t>Donativos a fideicomisos privados</t>
  </si>
  <si>
    <t>Donativos a fideicomisos estatales</t>
  </si>
  <si>
    <t>Donativos internacionales</t>
  </si>
  <si>
    <t>4900 TRANSFERENCIAS AL EXTERIOR</t>
  </si>
  <si>
    <t>Transferencias para gobiernos extranjeros</t>
  </si>
  <si>
    <t>Transferencias para organismos internacionales</t>
  </si>
  <si>
    <t>Transferencias para el sector privado externo</t>
  </si>
  <si>
    <t>5000 BIENES MUEBLES, INMUEBLES E INTANGIBLES</t>
  </si>
  <si>
    <t>5100 MOBILIARIO Y EQUIPO DE ADMINISTRACIÓN</t>
  </si>
  <si>
    <t>Muebles de oficina y estantería</t>
  </si>
  <si>
    <t>Muebles, excepto de oficina y estantería</t>
  </si>
  <si>
    <t>Bienes artísticos, culturales y científicos</t>
  </si>
  <si>
    <t>Objetos de valor</t>
  </si>
  <si>
    <t>Equipo de cómputo y de tecnologías de la información</t>
  </si>
  <si>
    <t>Otros mobiliarios y equipos de administración</t>
  </si>
  <si>
    <t>5200 MOBILIARIO Y EQUIPO EDUCACIONAL Y RECREATIVO</t>
  </si>
  <si>
    <t>Equipos y aparatos audiovisuales</t>
  </si>
  <si>
    <t>Aparatos deportivos</t>
  </si>
  <si>
    <t>Cámaras fotográficas y de video</t>
  </si>
  <si>
    <t>Otro mobiliario y equipo educacional y recreativo</t>
  </si>
  <si>
    <t>5300 EQUIPO E INSTRUMENTAL MÉDICO Y DE LABORATORIO</t>
  </si>
  <si>
    <t>Equipo médico y de laboratorio</t>
  </si>
  <si>
    <t>Instrumental médico y de laboratorio</t>
  </si>
  <si>
    <t>5400 VEHÍCULOS Y EQUIPO DE TRANSPORTE</t>
  </si>
  <si>
    <t>Vehículos y equipo terrestre</t>
  </si>
  <si>
    <t>Carrocerías y remolques</t>
  </si>
  <si>
    <t>Equipo aeroespacial</t>
  </si>
  <si>
    <t>Equipo ferroviario</t>
  </si>
  <si>
    <t>Embarcaciones</t>
  </si>
  <si>
    <t>Otros equipos de transporte</t>
  </si>
  <si>
    <t>5500 EQUIPO DE DEFENSA Y SEGURIDAD</t>
  </si>
  <si>
    <t>Equipo de defensa y seguridad</t>
  </si>
  <si>
    <t>5600 MAQUINARIA, OTROS EQUIPOS Y HERRAMIENTAS</t>
  </si>
  <si>
    <t>Maquinaria y equipo agropecuario</t>
  </si>
  <si>
    <t>Maquinaria y equipo industrial</t>
  </si>
  <si>
    <t>Maquinaria y equipo de construcción</t>
  </si>
  <si>
    <t>Sistemas de aire acondicionado, calefacción y de refrigeración industrial y comercial</t>
  </si>
  <si>
    <t>Equipo de comunicación y telecomunicación</t>
  </si>
  <si>
    <t>Equipos de generación eléctrica, aparatos y accesorios eléctricos</t>
  </si>
  <si>
    <t>Herramientas y máquinas-herramienta</t>
  </si>
  <si>
    <t>Otros equipos</t>
  </si>
  <si>
    <t>5700 ACTIVOS BIOLÓGICOS</t>
  </si>
  <si>
    <t>Bovinos</t>
  </si>
  <si>
    <t>Porcinos</t>
  </si>
  <si>
    <t>Aves</t>
  </si>
  <si>
    <t>Ovinos y caprinos</t>
  </si>
  <si>
    <t>Peces y acuicultura</t>
  </si>
  <si>
    <t>Equinos</t>
  </si>
  <si>
    <t>Especies menores y de zoológico</t>
  </si>
  <si>
    <t>Árboles y plantas</t>
  </si>
  <si>
    <t>Otros activos biológicos</t>
  </si>
  <si>
    <t>5800 BIENES INMUEBLES</t>
  </si>
  <si>
    <t>Terrenos</t>
  </si>
  <si>
    <t>Viviendas</t>
  </si>
  <si>
    <t>Edificios no residenciales</t>
  </si>
  <si>
    <t>Otros bienes inmuebles</t>
  </si>
  <si>
    <t>5900 ACTIVOS INTANGIBLES</t>
  </si>
  <si>
    <t>Software</t>
  </si>
  <si>
    <t>Patentes</t>
  </si>
  <si>
    <t>Marcas</t>
  </si>
  <si>
    <t>Derechos</t>
  </si>
  <si>
    <t>Concesiones</t>
  </si>
  <si>
    <t>Franquicias</t>
  </si>
  <si>
    <t>Licencias informáticas e intelectuales</t>
  </si>
  <si>
    <t>Licencias industriales, comerciales y otras</t>
  </si>
  <si>
    <t>Otros activos intangibles</t>
  </si>
  <si>
    <t>6000 INVERSIÓN PÚBLICA</t>
  </si>
  <si>
    <t>6100 OBRA PÚBLICA EN BIENES DE DOMINIO PÚBLICO</t>
  </si>
  <si>
    <t>Edificación habitacional</t>
  </si>
  <si>
    <t>Edificación no habitacional</t>
  </si>
  <si>
    <t>Construcción de obras para el abastecimiento de agua, petróleo, gas, electricidad y telecomunicaciones</t>
  </si>
  <si>
    <t>División de terrenos y construcción de obras de urbanización</t>
  </si>
  <si>
    <t>Construcción de vías de comunicación</t>
  </si>
  <si>
    <t>Otras construcciones de ingeniería civil u obra pesada</t>
  </si>
  <si>
    <t>Instalaciones y equipamiento en construcciones</t>
  </si>
  <si>
    <t>Trabajos de acabados en edificaciones y otros trabajos especializados</t>
  </si>
  <si>
    <t>6200 OBRA PÚBLICA EN BIENES PROPIOS</t>
  </si>
  <si>
    <t>6300 PROYECTOS PRODUCTIVOS Y ACCIONES DE FOMENTO</t>
  </si>
  <si>
    <t>Estudios, formulación y evaluación de proyectos productivos no incluidos en conceptos anteriores de este capítulo</t>
  </si>
  <si>
    <t>Ejecución de proyectos productivos no incluidos en conceptos anteriores de este capítulo</t>
  </si>
  <si>
    <t>7000 INVERSIONES FINANCIERAS Y OTRAS PROVISIONES</t>
  </si>
  <si>
    <t>7100 INVERSIONES PARA EL FOMENTO DE ACTIVIDADES PRODUCTIVAS</t>
  </si>
  <si>
    <t>Créditos otorgados por entidades federativas y municipios al sector social y privado para el fomento de actividades productivas</t>
  </si>
  <si>
    <t>Créditos otorgados por las entidades federativas a municipios para el fomento de actividades productivas</t>
  </si>
  <si>
    <t>7200 ACCIONES Y PARTICIPACIONES DE CAPITAL</t>
  </si>
  <si>
    <t>Acciones y participaciones de capital en entidades paraestatales no empresariales y no financieras con fines de política económica</t>
  </si>
  <si>
    <t>Acciones y participaciones de capital en entidades paraestatales empresariales y no financieras con fines de política económica</t>
  </si>
  <si>
    <t>Acciones y participaciones de capital en instituciones paraestatales públicas financieras con fines de política económica</t>
  </si>
  <si>
    <t>Acciones y participaciones de capital en el sector privado con fines de política económica</t>
  </si>
  <si>
    <t>Acciones y participaciones de capital en organismos internacionales con fines de política económica</t>
  </si>
  <si>
    <t>Acciones y participaciones de capital en el sector externo con fines de política económica</t>
  </si>
  <si>
    <t>Acciones y participaciones de capital en el sector público con fines de gestión de liquidez</t>
  </si>
  <si>
    <t>Acciones y participaciones de capital en el sector privado con fines de gestión de liquidez</t>
  </si>
  <si>
    <t>Acciones y participaciones de capital en el sector externo con fines de gestión de liquidez</t>
  </si>
  <si>
    <t>7300 COMPRA DE TÍTULOS Y VALORES</t>
  </si>
  <si>
    <t>Bonos</t>
  </si>
  <si>
    <t>Valores representativos de deuda adquiridos con fines de política económica</t>
  </si>
  <si>
    <t>Valores representativos de deuda adquiridos con fines de gestión de liquidez</t>
  </si>
  <si>
    <t>Obligaciones negociables adquiridas con fines de política económica</t>
  </si>
  <si>
    <t>Obligaciones negociables adquiridas con fines de gestión de liquidez</t>
  </si>
  <si>
    <t>Otros valores</t>
  </si>
  <si>
    <t>7400 CONCESIÓN DE PRÉSTAMOS</t>
  </si>
  <si>
    <t>Concesión de préstamos a entidades paraestatales no empresariales y no financieras con fines de política económica</t>
  </si>
  <si>
    <t>Concesión de préstamos a entidades paraestatales empresariales y no financieras con fines de política económica</t>
  </si>
  <si>
    <t>Concesión de préstamos a instituciones paraestatales públicas financieras con fines de política económica</t>
  </si>
  <si>
    <t>Concesión de préstamos a entidades federativas y municipios con fines de política económica</t>
  </si>
  <si>
    <t>Concesión de préstamos al sector privado con fines de política económica</t>
  </si>
  <si>
    <t>Concesión de préstamos al sector externo con fines de política económica</t>
  </si>
  <si>
    <t>Concesión de préstamos al sector público con fines de gestión de liquidez</t>
  </si>
  <si>
    <t>Concesión de préstamos al sector privado con fines de gestión de liquidez</t>
  </si>
  <si>
    <t>Concesión de préstamos al sector externo con fines de gestión de liquidez</t>
  </si>
  <si>
    <t>7500 INVERSIONES EN FIDEICOMISOS, MANDATOS Y OTROS ANÁLOGOS</t>
  </si>
  <si>
    <t>Inversiones en fideicomisos del Poder Ejecutivo</t>
  </si>
  <si>
    <t>Inversiones en fideicomisos del Poder Legislativo</t>
  </si>
  <si>
    <t>Inversiones en fideicomisos del Poder Judicial</t>
  </si>
  <si>
    <t>Inversiones en fideicomisos públicos no empresariales y no financieros</t>
  </si>
  <si>
    <t>Inversiones en fideicomisos públicos empresariales y no financieros</t>
  </si>
  <si>
    <t>Inversiones en fideicomisos públicos financieros</t>
  </si>
  <si>
    <t>Inversiones en fideicomisos de entidades federativas</t>
  </si>
  <si>
    <t>Inversiones en fideicomisos de municipios</t>
  </si>
  <si>
    <t>Otras inversiones en fideicomisos</t>
  </si>
  <si>
    <t>7600 OTRAS INVERSIONES FINANCIERAS</t>
  </si>
  <si>
    <t>Depósitos a largo plazo en moneda nacional</t>
  </si>
  <si>
    <t>Depósitos a largo plazo en moneda extranjera</t>
  </si>
  <si>
    <t>7900 PROVISIONES PARA CONTINGENCIAS Y OTRAS EROGACIONES ESPECIALES</t>
  </si>
  <si>
    <t>Contingencias por fenómenos naturales</t>
  </si>
  <si>
    <t>Contingencias socioeconómicas</t>
  </si>
  <si>
    <t>Otras erogaciones especiales</t>
  </si>
  <si>
    <t>8000 PARTICIPACIONES Y APORTACIONES</t>
  </si>
  <si>
    <t>8100 PARTICIPACIONES</t>
  </si>
  <si>
    <t>Fondo general de participaciones</t>
  </si>
  <si>
    <t>Fondo de fomento municipal</t>
  </si>
  <si>
    <t>Participaciones de las entidades federativas a los municipios</t>
  </si>
  <si>
    <t>Otros conceptos participables de la Federación a entidades federativas</t>
  </si>
  <si>
    <t>Otros conceptos participables de la Federación a municipios</t>
  </si>
  <si>
    <t>Convenios de colaboración administrativa</t>
  </si>
  <si>
    <t>8300 APORTACIONES</t>
  </si>
  <si>
    <t>Aportaciones de la Federación a las entidades federativas</t>
  </si>
  <si>
    <t>Aportaciones de la Federación a municipios</t>
  </si>
  <si>
    <t>Aportaciones de las entidades federativas a los municipios</t>
  </si>
  <si>
    <t>Aportaciones previstas en leyes y decretos al sistema de protección social</t>
  </si>
  <si>
    <t>Aportaciones previstas en leyes y decretos compensatorias a entidades federativas y municipios</t>
  </si>
  <si>
    <t>8500 CONVENIOS</t>
  </si>
  <si>
    <t>Convenios de reasignación</t>
  </si>
  <si>
    <t>Convenios de descentralización</t>
  </si>
  <si>
    <t>Otros convenios</t>
  </si>
  <si>
    <t>9000 DEUDA PÚBLICA</t>
  </si>
  <si>
    <t>9100 AMORTIZACIÓN DE LA DEUDA PÚBLICA</t>
  </si>
  <si>
    <t>Amortización de la deuda interna con instituciones de crédito</t>
  </si>
  <si>
    <t>Amortización de la deuda interna por emisión de títulos y valores</t>
  </si>
  <si>
    <t>Amortización de arrendamientos financieros nacionales</t>
  </si>
  <si>
    <t>Amortización de la deuda externa con instituciones de crédito</t>
  </si>
  <si>
    <t>Amortización de deuda externa con organismos financieros internacionales</t>
  </si>
  <si>
    <t>Amortización de la deuda bilateral</t>
  </si>
  <si>
    <t>Amortización de la deuda externa por emisión de títulos y valores</t>
  </si>
  <si>
    <t>Amortización de arrendamientos financieros internacionales</t>
  </si>
  <si>
    <t>9200 INTERESES DE LA DEUDA PÚBLICA</t>
  </si>
  <si>
    <t>Intereses de la deuda interna con instituciones de crédito</t>
  </si>
  <si>
    <t>Intereses derivados de la colocación de títulos y valores</t>
  </si>
  <si>
    <t>Intereses por arrendamientos financieros nacionales</t>
  </si>
  <si>
    <t>Intereses de la deuda externa con instituciones de crédito</t>
  </si>
  <si>
    <t>Intereses de la deuda con organismos financieros Internacionales</t>
  </si>
  <si>
    <t>Intereses de la deuda bilateral</t>
  </si>
  <si>
    <t>Intereses derivados de la colocación de títulos y valores en el exterior</t>
  </si>
  <si>
    <t>Intereses por arrendamientos financieros internacionales</t>
  </si>
  <si>
    <t>9300 COMISIONES DE LA DEUDA PÚBLICA</t>
  </si>
  <si>
    <t>Comisiones de la deuda pública interna</t>
  </si>
  <si>
    <t>Comisiones de la deuda pública externa</t>
  </si>
  <si>
    <t>9400 GASTOS DE LA DEUDA PÚBLICA</t>
  </si>
  <si>
    <t>Gastos de la deuda pública interna</t>
  </si>
  <si>
    <t>Gastos de la deuda pública externa</t>
  </si>
  <si>
    <t>9500 COSTO POR COBERTURAS</t>
  </si>
  <si>
    <t>Costos por coberturas</t>
  </si>
  <si>
    <t>9600 APOYOS FINANCIEROS</t>
  </si>
  <si>
    <t>Apoyos a intermediarios financieros</t>
  </si>
  <si>
    <t>Apoyos a ahorradores y deudores del Sistema Financiero Nacional</t>
  </si>
  <si>
    <t>9900 ADEUDOS DE EJERCICIOS FISCALES ANTERIORES (ADEFAS)</t>
  </si>
  <si>
    <t xml:space="preserve">A N E X O  14 </t>
  </si>
  <si>
    <t>A P A Z U</t>
  </si>
  <si>
    <t>P R O S S A P Y S</t>
  </si>
  <si>
    <t>AGUA LIMPIA</t>
  </si>
  <si>
    <t>AYUDAS SOCIALES</t>
  </si>
  <si>
    <t>Donativos a Instituciones sin fines de lucro</t>
  </si>
  <si>
    <t>A N E X O    15</t>
  </si>
  <si>
    <t>CLASIFICACIÓN POR FONDO Y CAPITULO DE GASTO TRANSFERIDO</t>
  </si>
  <si>
    <t>FONDO DE APORTACIONES DE NÓMINA EDUCATIVA Y GASTO OPERATIVO (FONE) (SRIA EDUCACIÓN)</t>
  </si>
  <si>
    <t>FONDO DE APORTACIONES PARA LOS SERVICIOS DE SALUD (FASSA) (INDESALUD)</t>
  </si>
  <si>
    <t xml:space="preserve">FONDO DE APORTACIONES PARA LA INFRAESTRUCTURA SOCIAL (FAIS) </t>
  </si>
  <si>
    <t xml:space="preserve">          MUNICIPAL</t>
  </si>
  <si>
    <t>FONDO DE APORTACIONES PARA EL FORTALECIMIENTO DE LOS MUNICIPIOS Y DE LAS DEMARCACIONES TERRITORIALES DEL D.F (FORTAMUN)</t>
  </si>
  <si>
    <t>FONDO DE APORTACIONES MÚLTIPLES (FAM):</t>
  </si>
  <si>
    <t xml:space="preserve">        ASISTENCIA SOCIAL (DIF)</t>
  </si>
  <si>
    <t xml:space="preserve">          EDUCACIÓN TECNOLÓGICA</t>
  </si>
  <si>
    <t xml:space="preserve">          EDUCACIÓN DE ADULTOS</t>
  </si>
  <si>
    <t xml:space="preserve">FONDO DE APORTACIONES PARA LA SEGURIDAD PÚBLICA DE LOS ESTADOS Y DEL D.F (FASP) </t>
  </si>
  <si>
    <t>DIVERSOS CONVENIOS FEDERALES</t>
  </si>
  <si>
    <t>CONVENIO DE APOYO FINANCIERO (UAC)</t>
  </si>
  <si>
    <t>CONVENIO DE APOYO FINANCIERO (UNACAR)</t>
  </si>
  <si>
    <t>PROGRAMA DE AGUA POTABLE, DRENAJE Y TRATAMIENTOS (CAPAE)</t>
  </si>
  <si>
    <t>A N E X O  21</t>
  </si>
  <si>
    <t>CUOTA</t>
  </si>
  <si>
    <t>PATRÓN</t>
  </si>
  <si>
    <t>EMPLEADO</t>
  </si>
  <si>
    <t>CUOTAS</t>
  </si>
  <si>
    <t>DE PRÉSTAMOS</t>
  </si>
  <si>
    <t>DEPENDENCIAS</t>
  </si>
  <si>
    <t>GOBIERNO DEL ESTADO</t>
  </si>
  <si>
    <t>H.AYUNTAMIENTO</t>
  </si>
  <si>
    <t>I.E.E.C.</t>
  </si>
  <si>
    <t>S.M.A.P.A.C.</t>
  </si>
  <si>
    <t>CAPAE</t>
  </si>
  <si>
    <t>ISSSTECAM</t>
  </si>
  <si>
    <t>D.I.F.</t>
  </si>
  <si>
    <t>C.D.H.C</t>
  </si>
  <si>
    <t>CODESVI</t>
  </si>
  <si>
    <t>FEFICAM</t>
  </si>
  <si>
    <t>FIDEICOMISO 2%</t>
  </si>
  <si>
    <t>TRIBUNAL ELECTORAL</t>
  </si>
  <si>
    <t>SIN ADSCRIPCION</t>
  </si>
  <si>
    <t>TRC</t>
  </si>
  <si>
    <t>TRIBUNAL JUSTICIA ADMON.</t>
  </si>
  <si>
    <t>CONALEP</t>
  </si>
  <si>
    <t>CENCOLAB</t>
  </si>
  <si>
    <t>SUBTOTAL ACTIVOS</t>
  </si>
  <si>
    <t>JUBILADOS GOB.EDO.</t>
  </si>
  <si>
    <t>JUBILADOS DE ISSSTECAM</t>
  </si>
  <si>
    <t>SUBTOTAL JUBILADOS</t>
  </si>
  <si>
    <t>A N E X O  22</t>
  </si>
  <si>
    <t>ESTADO</t>
  </si>
  <si>
    <t>FEDERACIÓN</t>
  </si>
  <si>
    <t>CONVENIO DE APOYO FINANCIERO  UAC</t>
  </si>
  <si>
    <t>CONVENIO DE APOYO FINANCIERO  UNACAR</t>
  </si>
  <si>
    <t>CONVENIO DE APOYO FINANCIERO UTECANDELARIA</t>
  </si>
  <si>
    <t>CONVENIO DE APOYO FINANCIERO UTECALAKMUL</t>
  </si>
  <si>
    <t>I N S A B I</t>
  </si>
  <si>
    <t>CAMPAÑA NACIONAL DE ALFABETIZACIÓN</t>
  </si>
  <si>
    <t>FONDO DE APORTACIONES PARA LA SEGURIDAD PUBLICA</t>
  </si>
  <si>
    <t>(PECDA) PROGRAMA DE ESTIMULO A LA CREACIÓN Y DESARROLLO ARTISTICO</t>
  </si>
  <si>
    <t>ESTUDIOS DE TELEBACHILLERATO COMUNITARIO</t>
  </si>
  <si>
    <t>PROGRAMA DE AGUA POTABLE, DRENAJE Y TRATAMIENTOS</t>
  </si>
  <si>
    <t>CONVENIO PARA IMPLEMENTAR ACCIONES QUE CONTRIBUYAN A LA BUSQUEDA Y LOCALIZACIÓN DE PERSONAS DESAPARECIDAS O NO LOCALIZADAS EN EL ESTADO</t>
  </si>
  <si>
    <t xml:space="preserve">       RECURSOS FEDERALES ESTIMADOS EN EL PRESUPUESTO QUE  RECIBE DIRECTAMENTE LA SECRETARIA Y QUE TRANSFIERE AL  EJECUTOR DEL GASTO.</t>
  </si>
  <si>
    <t>A N E X O  23</t>
  </si>
  <si>
    <t>GASTO TOTAL EN SU CLASIFICACIÓN ADMINISTRATIVA Y
FUENTE DE FINANCIAMIENTO</t>
  </si>
  <si>
    <t>ETIQUETADO</t>
  </si>
  <si>
    <t>SERVICIO DE ADMINISTRACIÓN FISCAL</t>
  </si>
  <si>
    <t>SECRETARÍA DE EDUCACIÓN</t>
  </si>
  <si>
    <t>SECRETARÍA DE SALUD</t>
  </si>
  <si>
    <t xml:space="preserve">   SECRETARÍA DE SALUD</t>
  </si>
  <si>
    <t>COMISIÓN DE CONCILIACIÓN Y ARBITRAJE MÉDICO DEL ESTADO DE CAMPECHE</t>
  </si>
  <si>
    <t>JUNTA ESTATAL DE ASISTENCIA PRIVADA</t>
  </si>
  <si>
    <t>SECRETARÍA DE DESARROLLO ECONÓMICO</t>
  </si>
  <si>
    <t xml:space="preserve">     SECRETARÍA DE DESARROLLO ECONÓMICO</t>
  </si>
  <si>
    <t>INSTITUTO CAMPECHANO DEL EMPRENDEDOR</t>
  </si>
  <si>
    <t>INSTITUTO PARA EL DESARROLLO DE LA MICRO, PEQUEÑA Y MEDIANA EMPRESA</t>
  </si>
  <si>
    <t>PROMOTORA DE PRODUCTOS Y SERVICIOS DE CAMPECHE</t>
  </si>
  <si>
    <t>SECRETARÍA DE TURISMO</t>
  </si>
  <si>
    <t>FISCALÍA GENERAL DEL ESTADO DE CAMPECHE</t>
  </si>
  <si>
    <t xml:space="preserve">PROVISIONES DEL ESTADO </t>
  </si>
  <si>
    <t>INSTITUTO ELECTORAL DEL ESTADO DE CAMPECHE</t>
  </si>
  <si>
    <t>COMISIÓN DE DERECHOS HUMANOS DEL ESTADO DE CAMPECHE</t>
  </si>
  <si>
    <t>COMISIÓN DE TRANSPARENCIA Y ACCESO A LA INFORMACIÓN PÚBLICA DEL ESTADO DE CAMPECHE</t>
  </si>
  <si>
    <t>TRIBUNAL ELECTORAL DEL ESTADO DE CAMPECHE</t>
  </si>
  <si>
    <t>TRIBUNAL DE JUSTICIA ADMINISTRATIVA DEL ESTADO DE CAMPECHE</t>
  </si>
  <si>
    <t>INSTITUTO CAMPECHANO</t>
  </si>
  <si>
    <t>FUNDACIÓN PABLO GARCÍA</t>
  </si>
  <si>
    <t>HOSPITAL "DR. MANUEL CAMPOS"</t>
  </si>
  <si>
    <t>HOSPITAL PSIQUIÁTRICO DE CAMPECHE</t>
  </si>
  <si>
    <t>FIDEICOMISOS PÚBLICOS</t>
  </si>
  <si>
    <t>FIDEICOMISO FONDO CAMPECHE (FEFICAM Y FOCAM)</t>
  </si>
  <si>
    <t>FIDEICOMISO DE INVERSIÓN DEL IMPUESTO DEL 2% SOBRE NÓMINAS</t>
  </si>
  <si>
    <t>FIDEICOMISO FONDO DE FOMENTO AGROPECUARIO DEL ESTADO DE CAMPECHE (FOFAECAM)</t>
  </si>
  <si>
    <t>A N E X O   24</t>
  </si>
  <si>
    <t>GASTO POR FUENTE DE FINANCIAMIENTO</t>
  </si>
  <si>
    <t>FUENTES DE FINANCIAMIENTO</t>
  </si>
  <si>
    <t>1.</t>
  </si>
  <si>
    <t>NO ETIQUETADO O DE LIBRE DISPOSICIÓN</t>
  </si>
  <si>
    <t>Recursos Fiscales</t>
  </si>
  <si>
    <t>Recursos Federales</t>
  </si>
  <si>
    <t>2.</t>
  </si>
  <si>
    <t xml:space="preserve">          ESTATAL (BIENESTAR, SDA Y CODESVI)</t>
  </si>
  <si>
    <t>FONDO PARA ENTIDADES FEDERATIVAS Y MUNICIPIOS PRODUCTORES DE HIDROCARBUROS FOPEC (CAPAE-SEDETUOP-SEMABICCE -MUNICIPIOS)</t>
  </si>
  <si>
    <r>
      <rPr>
        <b/>
        <sz val="10"/>
        <rFont val="Arial"/>
        <family val="2"/>
      </rPr>
      <t>NOTA:</t>
    </r>
    <r>
      <rPr>
        <sz val="10"/>
        <rFont val="Arial"/>
        <family val="2"/>
      </rPr>
      <t xml:space="preserve"> RECURSOS QUE SE TRANSFERIRÁN A LOS EJECUTORES DEL GASTO SALVO NOTIFICACIÓN EN CONTRARIO</t>
    </r>
  </si>
  <si>
    <t>LIBRE
DISPOSICIÓN
NO   *
ETIQUETADO</t>
  </si>
  <si>
    <t>ARCHIVO GENERAL DEL ESTADO</t>
  </si>
  <si>
    <t>SECRETARÍA DE BIENESTAR</t>
  </si>
  <si>
    <t xml:space="preserve">     SECRETARÍA DE BIENESTAR</t>
  </si>
  <si>
    <t>* Los recursos correspondientes al rubro Libre Disposición - No Etiquetados, podrán ser cambiados de su fuente de financiamiento, de conformidad con el marco juridico aplicable y la disponibilidad financiera y/o flujo de efectivo del Estado.</t>
  </si>
  <si>
    <t>02 Secretaría de Gobierno</t>
  </si>
  <si>
    <t>Programa de Protección de la Seguridad Ciudadana y Vial</t>
  </si>
  <si>
    <t>03 Secretaría de Administración y Finanzas</t>
  </si>
  <si>
    <t>Recaudación Hacendaria</t>
  </si>
  <si>
    <t>04 Secretaría de Modernización Administrativa e Innovación Gubernamental</t>
  </si>
  <si>
    <t>Planeación Estratégica e Innovación Gubernamental</t>
  </si>
  <si>
    <t>05 Secretaría de Educación</t>
  </si>
  <si>
    <t>Programa de Educación Media Superior y Superior</t>
  </si>
  <si>
    <t xml:space="preserve"> Programa de Educación Básica y Normal</t>
  </si>
  <si>
    <t>06 Secretaría de Salud</t>
  </si>
  <si>
    <t>Programa de Servicio de Salud, Prevención y Atención Médica</t>
  </si>
  <si>
    <t>07 Secretaría de Desarrollo Territorial, Urbano y Obras Públicas</t>
  </si>
  <si>
    <t>08 Secretaría de Desarrollo  Económico</t>
  </si>
  <si>
    <t>Programa de Vinculación Laboral, Desarrollo sostenible de las MIPYMES y Fortalecimiento de la Capacidad Productiva de las Empresas del Estado</t>
  </si>
  <si>
    <t>09 Secretaría de Desarrollo Agropecuario</t>
  </si>
  <si>
    <t>Programa Rescate del Campo y Visión del Mar</t>
  </si>
  <si>
    <t>10 Secretaría de Bienestar</t>
  </si>
  <si>
    <t>Programa de Inclusión y Cohesión Social</t>
  </si>
  <si>
    <t>11 Secretaría de Inclusión</t>
  </si>
  <si>
    <t>12 Secretaría de Medio Ambiente, Biodiversidad, Cambio Climático y Energía</t>
  </si>
  <si>
    <t>Programa de Protección, Conservación y Vigilancia de la Biodiversidad e Impulso Forestal como Medida de Mitigación del Cambio Climático</t>
  </si>
  <si>
    <t>13 Secretaría de Turismo</t>
  </si>
  <si>
    <t>14 Secretaría de Protección y Seguridad Ciudadana</t>
  </si>
  <si>
    <t>15 Secretaría de Protección Civil</t>
  </si>
  <si>
    <t>Prevención de Desastres Naturales y Protección Civil</t>
  </si>
  <si>
    <t>18 Fiscalía General del Estado de Campeche</t>
  </si>
  <si>
    <t>24 Organismos Públicos Descentralizados</t>
  </si>
  <si>
    <t>Programa de Salud Mental, Prevención y Atención a las Adicciones</t>
  </si>
  <si>
    <t>Programa de Becas Educativas</t>
  </si>
  <si>
    <t>Programa de Promoción y Desarrollo de la Cultura</t>
  </si>
  <si>
    <t>Conservación del Patrimonio Cultural del Estado</t>
  </si>
  <si>
    <t>25 Fideicomisos Públicos</t>
  </si>
  <si>
    <t>COMBATE DE INCENDIOS FORESTALES</t>
  </si>
  <si>
    <t>CONVENIO SERVICIO ESTATAL DEL  EMPLEO</t>
  </si>
  <si>
    <t>Remuneración al cuerpo Policíaco y otros conceptos</t>
  </si>
  <si>
    <t>DEPENDENCIA / ENTIDAD</t>
  </si>
  <si>
    <t>4000 TRANSFERENCIAS, ASIGNACIONES, SUBSIDIOS Y OTRAS 
AYUDAS</t>
  </si>
  <si>
    <t>411 Asignaciones presupuestarias al Poder Ejecutivo</t>
  </si>
  <si>
    <t xml:space="preserve">RECURSOS  FEDERALES PREVISTOS A DISTRIBUIR POR  MUNICIPIOS  </t>
  </si>
  <si>
    <t>ADMINISTRACIÓN PORTUARIA INTEGRAL DE CAMPECHE, S.A de C.V</t>
  </si>
  <si>
    <t>INSTANCIA EN MATERIA DE CONFLICTO LABORAL DENOMINADO TRIBUNAL DE CONCILIACIÓN Y ARBITRAJE DEL ESTADO DE CAMPECHE, A NIVEL DE CAPÍTULO, CONCEPTO Y PARTIDA GENÉRICA</t>
  </si>
  <si>
    <t>398 Impuesto sobre nóminas y otros que se deriven de una relación laboral</t>
  </si>
  <si>
    <t xml:space="preserve">4100 TRANSFERENCIAS INTERNAS Y ASIGNACIONES AL SECTOR PUBLICO </t>
  </si>
  <si>
    <t>CLASIFICACIÓN ECONÓMICA ADMINISTRATIVA GASTO ESTATAL A EJERCER POR CAPÍTULO</t>
  </si>
  <si>
    <t>CLASIFICACIÓN ECONÓMICO ADMINISTRATIVA DEL GASTO ESTATAL RAMO Y CAPÍTULO, POR SECRETARIAS, DEPENDENCIAS, ENTIDADES PARAESTATALES Y UNIDADES RESPONSABLES</t>
  </si>
  <si>
    <t>PROGRAMAS DE APORTACIONES ETIQUETADAS Y CONVENIOS:</t>
  </si>
  <si>
    <t>Coordinación General de la Oficina de la Gobernadora o del Gobernador del Estado</t>
  </si>
  <si>
    <t>5 Un Estado Naturalmente Sostenible</t>
  </si>
  <si>
    <t>MONTOS MÁXIMOS PARA LOS PROCEDIMIENTOS DE ADJUDICACIÓN DIRECTA, ADJUDICACIÓN A CUANDO MENOS TRES PERSONAS Y ADJUDICACIÓN MEDIANTE DE LICITACIÓN PÚBLICA DE LAS ADQUISICIONES, ARRENDAMIENTOS Y PRESTACIÓN DE SERVICIOS, OBRAS PÚBLICAS Y SERVICIOS RELACIONADOS CON ÉSTAS.</t>
  </si>
  <si>
    <t>UN ESTADO NATURALMENTE SOSTENIBLE</t>
  </si>
  <si>
    <t>CONVENIO AGUA LIMPIA, CUENCAS Y SUPERVISIÓN DE AGUA POTABLE</t>
  </si>
  <si>
    <t>CONV.DE COORD.PARA CREACIÓN,OPER. Y APOYO FINAN. ITESHOP</t>
  </si>
  <si>
    <t>CONV.DE COORD.PARA CREACIÓN,OPER. Y APOYO FINAN. ITESCHAM</t>
  </si>
  <si>
    <t>CONV.DE COORD.PARA CREACIÓN,OPER. Y APOYO FINANCIERO ITESCAM</t>
  </si>
  <si>
    <t>CONV.DE COORD.PARA CREACIÓN,OPER. Y APOYO FINANCIERO COBACAM</t>
  </si>
  <si>
    <t>CONV.DE COORD.PARA CREACIÓN,OPER. Y APOYO FINANCIERO ICATCAM</t>
  </si>
  <si>
    <t>CONV.DE COORD.PARA CREACIÓN,OPER. Y APOYO FINAN. CECYTEC</t>
  </si>
  <si>
    <t>FISCALÍA ESPECIALIZADA EN COMBATE A LA CORRUPCIÓN DEL ESTADO DE CAMPECHE</t>
  </si>
  <si>
    <t>SECRETARÍA DE LA CONTRALORÍA</t>
  </si>
  <si>
    <t>CONSEJERÍA JURÍDICA</t>
  </si>
  <si>
    <t>SECRETARÍA DE PROTECCIÓN CIVIL</t>
  </si>
  <si>
    <t>SECRETARÍA DE PROTECCIÓN Y SEGURIDAD CIUDADANA</t>
  </si>
  <si>
    <t>SECRETARÍA DE MEDIO AMBIENTE, BIODIVERSIDAD, CAMBIO CLIMÁTICO Y ENERGÍA</t>
  </si>
  <si>
    <t>SECRETARÍA DE INCLUSIÓN</t>
  </si>
  <si>
    <t>SECRETARÍA DE DESARROLLO AGROPECUARIO</t>
  </si>
  <si>
    <t>SECRETARÍA DE DESARROLLO TERRITORIAL, URBANO Y OBRAS PÚBLICAS</t>
  </si>
  <si>
    <t>COMISIÓN DE MEJORA REGULATORIA DEL ESTADO DE CAMPECHE</t>
  </si>
  <si>
    <t>SECRETARÍA DE MODERNIZACIÓN ADMINISTRATIVA E INNOVACIÓN GUBERNAMENTAL</t>
  </si>
  <si>
    <t>SECRETARÍA DE ADMINISTRACIÓN Y FINANZAS</t>
  </si>
  <si>
    <t>CONSEJO ESTATAL DE SEGURIDAD PÚBLICA EN EL ESTADO DE CAMPECHE</t>
  </si>
  <si>
    <t>INSTITUTO ESTATAL DEL TRANSPORTE DEL ESTADO DE CAMPECHE</t>
  </si>
  <si>
    <t>CONSEJO ESTATAL DE POBLACIÓN DE DE CAMPECHE</t>
  </si>
  <si>
    <t>COMISIÓN LOCAL DE BUSQUEDA DE PERSONAS DEL ESTADO DE CAMPECHE</t>
  </si>
  <si>
    <t xml:space="preserve">   SECRETARÍA DE GOBIERNO</t>
  </si>
  <si>
    <t>SECRETARÍA DE GOBIERNO</t>
  </si>
  <si>
    <t>COORDINACIÓN GENERAL DE LA OFICINA DE LA GOBERNADORA O DEL GOBERNADOR DEL ESTADO</t>
  </si>
  <si>
    <t>SECRETARIAS, DEPENDENCIAS Y ORGANOS ADMINISTRATIVOS DESCONCENTRADOS</t>
  </si>
  <si>
    <t>PRESUPUESTO DE EGRESOS PARA EL AÑO 2023</t>
  </si>
  <si>
    <t>COMISIÓN PARA LA PROTECCIÓN CONTRA RIESGOS SANITARIOS DEL ESTADO DE CAMPECHE</t>
  </si>
  <si>
    <t>ADMINISTRACIÓN DE LA BENEFICIENCIA PÚBLICA DEL ESTADO DE CAMPECHE</t>
  </si>
  <si>
    <t>INSTITUTO DE CAPACITACIÓN PARA EL TRABAJO DEL ESTADO DE CAMPECHE (ICATCAM)</t>
  </si>
  <si>
    <t>COLEGIO DE ESTUDIOS CIENTÍFICOS Y TECNOLÓGICOS DEL ESTADO DE CAMPECHE (CECYTEC)</t>
  </si>
  <si>
    <t>COLEGIO DE BACHILLERES DEL ESTADO DE CAMPECHE (COBACAM)</t>
  </si>
  <si>
    <t>COLEGIO DE EDUCACIÓN PROFESIONAL TÉCNICA DEL ESTADO DE CAMPECHE (CONALEP)</t>
  </si>
  <si>
    <t>INSTITUTO ESTATAL DE LA EDUCACIÓN PARA LOS ADULTOS DEL ESTADO DE CAMPECHE (IEEA)</t>
  </si>
  <si>
    <t>INSTITUTO TECNOLÓGICO SUPERIOR DE CALKINÍ EN EL ESTADO DE CAMPECHE (ITESCAM)</t>
  </si>
  <si>
    <t>INSTITUTO TECNOLÓGICO SUPERIOR DE ESCÁRCEGA (ITSESCARCEGA)</t>
  </si>
  <si>
    <t>INSTITUTO TECNOLÓGICO SUPERIOR DE CHAMPOTÓN (ITESCHAM)</t>
  </si>
  <si>
    <t>INSTITUTO TECNOLÓGICO SUPERIOR DE HOPELCHÉN (ITSHOPELCHEN)</t>
  </si>
  <si>
    <t>UNIVERSIDAD TECNOLÓGICA DE CAMPECHE (UTCAM)</t>
  </si>
  <si>
    <t>UNIVERSIDAD TECNOLÓGICA DE CANDELARIA (UTECAN)</t>
  </si>
  <si>
    <t>UNIVERSIDAD TECNOLÓGICA DE CALAKMUL (UTCALAKMUL)</t>
  </si>
  <si>
    <t>UNIVERSIDAD INTERCULTURAL DE CAMPECHE</t>
  </si>
  <si>
    <t>UNIVERSIDAD AUTÓNOMA DE CAMPECHE (UAC)</t>
  </si>
  <si>
    <t>UNIVERSIDAD AUTÓNOMA DEL CARMEN (UNACAR)</t>
  </si>
  <si>
    <t>CONSEJO ESTATAL DE INVESTIGACIÓN CIENTÍFICA Y DESARROLLO TECNOLÓGICO (COESICYDET)</t>
  </si>
  <si>
    <t>INSTITUTO DE LA INFRAESTRUCTURA FÍSICA EDUCATIVA DEL ESTADO DE CAMPECHE (INIFEEC)</t>
  </si>
  <si>
    <t>PROMOTORA DE EVENTOS ARTÍSTICOS, CULTURALES Y DE CONVENCIONES DEL ESTADO DE CAMPECHE (PROEVENTOS)</t>
  </si>
  <si>
    <t>INSTITUTO ESTATAL PARA EL FOMENTO DE LAS ACTIVIDADES ARTESANALES EN CAMPECHE (INEFAAC)</t>
  </si>
  <si>
    <t>SISTEMA PARA EL DESARROLLO INTEGRAL DE LA FAMILIA DEL ESTADO DE CAMPECHE (DIF)</t>
  </si>
  <si>
    <t>INSTITUTO DEL DEPORTE DEL ESTADO DE CAMPECHE (INDECAM)</t>
  </si>
  <si>
    <t>INSTITUTO DE LA MUJER DEL ESTADO DE CAMPECHE (IMEC)</t>
  </si>
  <si>
    <t>INSTITUTO DE LA JUVENTUD DEL ESTADO DE CAMPECHE (INJUCAM)</t>
  </si>
  <si>
    <t>INSTITUTO DE SERVICIOS DESCENTRALIZADOS DE SALUD PÚBLICA DEL ESTADO DE CAMPECHE (INDESALUD)</t>
  </si>
  <si>
    <t>SISTEMA DE ATENCIÓN A NIÑOS, NIÑAS Y ADOLESCENTES FARMACODEPENDIENTES DEL ESTADO DE CAMPECHE "VIDA NUEVA" (SANNAFARM)</t>
  </si>
  <si>
    <t>COMISIÓN DE AGUA POTABLE Y ALCANTARILLADO DEL ESTADO DE CAMPECHE (CAPAE)</t>
  </si>
  <si>
    <t>PROMOTORA PARA LA CONSERVACIÓN Y DESARROLLO SUSTENTABLE DEL ESTADO DE CAMPECHE (XIMBAL)</t>
  </si>
  <si>
    <t>COMISIÓN ESTATAL DE DESARROLLO DE SUELO Y VIVIENDA (CODESVI)</t>
  </si>
  <si>
    <t>INSTITUTO DE DESARROLLO Y FORMACIÓN SOCIAL (INDEFOS)</t>
  </si>
  <si>
    <t>SISTEMA DE TELEVISIÓN Y RADIO DE CAMPECHE (TRC)</t>
  </si>
  <si>
    <t>INSTITUTO DE INFORMACIÓN ESTADÍSTICA, GEOGRÁFICA Y CATASTRAL DEL ESTADO DE CAMPECHE (INFOCAM)</t>
  </si>
  <si>
    <t>INSTITUTO DE SEGURIDAD Y SERVICIOS SOCIALES DE LOS TRABAJADORES DEL ESTADO DE CAMPECHE (ISSSTECAM)</t>
  </si>
  <si>
    <t>INSTITUTO DE ACCESO A LA JUSTICIA DEL ESTADO DE CAMPECHE (INDAJUCAM)</t>
  </si>
  <si>
    <t>CENTRO DE CONCILIACIÓN LABORAL EN EL ESTADO (CENCOLAB)</t>
  </si>
  <si>
    <t>AGENCIA DE ENERGÍA DEL ESTADO DE CAMPECHE (AEEC)</t>
  </si>
  <si>
    <t>SECRETARÍA EJECUTIVA DEL SISTEMA ANTICORRUPCIÓN (SESAECAM)</t>
  </si>
  <si>
    <t>INSTITUTO DE PESCA Y ACUACULTURA DEL ESTADO DE CAMPECHE</t>
  </si>
  <si>
    <t>INSTITUTO DE CULTURA Y ARTES DEL ESTADO DE CAMPECHE</t>
  </si>
  <si>
    <t>AUTORIDAD DEL PATRIMONIO CULTURAL DEL ESTADO DE CAMPECHE</t>
  </si>
  <si>
    <t>ORGANISMO LIQUIDADOR DEL RÉGIMEN ESTATAL DE PROTECCIÓN SOCIAL EN SALUD EN CAMPECHE (REPSS)</t>
  </si>
  <si>
    <t>A</t>
  </si>
  <si>
    <t>Fomentar y robustecer la política interior del estado para tener un gobierno sensible y de todos.</t>
  </si>
  <si>
    <t>B</t>
  </si>
  <si>
    <t>Recaudar y ejercer el presupuesto del Estado de manera eficaz, eficiente, austera, transparente y orientada a resultados.</t>
  </si>
  <si>
    <t>C</t>
  </si>
  <si>
    <t>Mejorar el desempeño del servicio público a través de mecanismos de control interno, auditorías, fiscalización, investigación y responsabilidades administrativas; brindando a la ciudadanía una rendición de cuentas clara, transparente, eficiente, eficaz y honesta.</t>
  </si>
  <si>
    <t>D</t>
  </si>
  <si>
    <t>Combate a la corrupción, involucrando a la sociedad en las gestiones gubernamentales y la aplicación de los recursos públicos, concientizando a los servidores públicos sobre la importancia de la ética en su actuar.</t>
  </si>
  <si>
    <t>E</t>
  </si>
  <si>
    <t>Agilizar los procesos y actividades del gobierno con el fin de optimizar el uso de los recursos públicos para lograr los resultados esperados de la política pública por la sociedad a través de la mejora continua de la gestión pública.</t>
  </si>
  <si>
    <t>Fortalecer las instituciones de seguridad pública.</t>
  </si>
  <si>
    <t>Impartición y procuración de justicia con enfoque ciudadano.</t>
  </si>
  <si>
    <t>Consolidación y mejoramiento del sistema penitenciario.</t>
  </si>
  <si>
    <t>Proteger la vida y la integridad de la población aplicando la gestión integral de riesgo de desastres.</t>
  </si>
  <si>
    <t>Acceso y cobertura universal a servicios de salud seguros, eficientes y de calidad</t>
  </si>
  <si>
    <t>Fortalecer y ampliar la atención de la población con vulnerabilidad, analfabetismo y rezago educativo, garantizando la equidad y la inclusión en el proceso</t>
  </si>
  <si>
    <t>Promover la cobertura educativa universal con calidad y pertinencia para todos los niveles educativos, donde los alumnos cuenten con las competencias necesarias para desarrollarse en todos los ámbitos de su vida</t>
  </si>
  <si>
    <t>Impulsar desde las Instituciones del Sistema Educativo Estatal, el desarrollo de competencias científicas, profesionales y técnicas de la población, a través de la formación integral de personas con valores y capacidad para aportar bienestar al estado en su conjunto</t>
  </si>
  <si>
    <t>Contribuir a garantizar el acceso al ejercicio de los derechos, con eficiencia, transparencia y legitimidad para el bienestar social</t>
  </si>
  <si>
    <t>F</t>
  </si>
  <si>
    <t>Desarrollo de la cohesión y el capital social de grupos y regiones que están en condiciones de vulnerabilidad y exclusión</t>
  </si>
  <si>
    <t>G</t>
  </si>
  <si>
    <t>Garantizar el pleno ejercicio de los derechos humanos, así como la no discriminación de las personas en situación de calle o en reinserción social</t>
  </si>
  <si>
    <t>H</t>
  </si>
  <si>
    <t>Contribuir en la mejora de las condiciones de vida y oportunidades de las familias, para la reconstrucción del tejido social del estado de Campeche</t>
  </si>
  <si>
    <t>I</t>
  </si>
  <si>
    <t>Fomentar y difundir el arte como estrategia para erradicar la desigualdad social, fortalecer la cultura inclusiva y la equidad de género con la participación de los creadores y portadores de la cultura popular</t>
  </si>
  <si>
    <t>J</t>
  </si>
  <si>
    <t>Conservación del patrimonio cultural del estado de Campeche</t>
  </si>
  <si>
    <t>K</t>
  </si>
  <si>
    <t>Fomentar y coordinar acciones que permitan desarrollar una cultura física y deportiva eficiente, que contribuya a garantizar el derecho al deporte y la salud, para mejorar la calidad de vida de la población</t>
  </si>
  <si>
    <t>L</t>
  </si>
  <si>
    <t>Incorporar la perspectiva de género, derechos humanos y no violencia como elementos transversales de la Administración Pública Estatal</t>
  </si>
  <si>
    <t>M</t>
  </si>
  <si>
    <t>Desarrollar acciones para contribuir con la inclusión y desarrollo de los jóvenes campechanos</t>
  </si>
  <si>
    <t>N</t>
  </si>
  <si>
    <t>Garantizar el mejoramiento de la calidad de vida y el ejercicio de los derechos de las personas con discapacidad</t>
  </si>
  <si>
    <t>O</t>
  </si>
  <si>
    <t>Contribuir a la inclusión y mejora de las condiciones de vida de los adultos mayores, que favorezca una cultura de respeto y trato digno</t>
  </si>
  <si>
    <t>P</t>
  </si>
  <si>
    <t>Garantizar los derechos de niñas, niños y adolescentes con el fin de asegurar su crecimiento y desarrollo pleno, en condiciones de igualdad dentro de un ambiente de bienestar familiar y social</t>
  </si>
  <si>
    <t>Q</t>
  </si>
  <si>
    <t>Garantizar la no discriminación y el respeto de los derechos humanos de la comunidad LGBTTTIQ+</t>
  </si>
  <si>
    <t>R</t>
  </si>
  <si>
    <t>Garantizar el respeto de los derechos humanos y la preservación de la cultura de los pueblos originarios, pueblos indígenas y afro mexicanos</t>
  </si>
  <si>
    <t>Contribuir al bienestar económico y al mejoramiento de la calidad de vida de la población del estado, con perspectiva de derechos humanos, igualdad, inclusión, interculturalidad, responsabilidad ambiental y con visión al futuro de las nuevas generaciones.</t>
  </si>
  <si>
    <t>Incrementar la rentabilidad del campo, con un enfoque de producción y productividad sustentable, para lograr el desarrollo agropecuario sostenible del estado y revertir el abandono en el que se encuentran las familias rurales.</t>
  </si>
  <si>
    <t>Contribuir al incremento de la producción pesquera y acuícola para apoyar la suficiencia alimentaria y nutricional del estado de Campeche.</t>
  </si>
  <si>
    <t>Impulsar el turismo en el estado de Campeche como motor del desarrollo económico, en coordinación con el sector empresarial, académico y social.</t>
  </si>
  <si>
    <t>Transitar hacia un Campeche justo, próspero, equilibrado, con una economía transformadora y mejores condiciones sociales y económicas.</t>
  </si>
  <si>
    <t>Abrir el estado de Campeche a las ideas, al talento, al emprendimiento, a la innovación, a la ciencia y tecnología, fomentando la economía del conocimiento y el desarrollo científico-tecnológico, como instrumentos para la competitividad.</t>
  </si>
  <si>
    <t>Acceso a la justicia ambiental, el cumplimiento de la normatividad y el respeto a los derechos ambientales de las y los ciudadanos.</t>
  </si>
  <si>
    <t>Conservar y restaurar los ecosistemas naturales del estado y sus especies nativas, así como los servicios ambientales que generan.</t>
  </si>
  <si>
    <t>Protección al medio ambiente como derecho humano a un ambiente sano y seguro, significando el principio del desarrollo y progreso sostenible en la lucha contra el cambio climático, el fomento a la cultura ambiental y el impulso de energías renovables.</t>
  </si>
  <si>
    <t>Establecer una gestión, ocupación y aprovechamiento integral, participativo, inclusivo y sustentable del territorio como herramienta de planeación para el desarrollo sostenible del estado.</t>
  </si>
  <si>
    <t>Promover una gestión territorial participativa y consciente con el propósito de fomentar el desarrollo sostenible y sustentable del estado.</t>
  </si>
  <si>
    <t>Democratizar la gestión de servicios públicos esenciales, infraestructura y equipamiento con el fin de promover el bienestar integral de los campechanos.</t>
  </si>
  <si>
    <t>Construir un estado accesible e interconectado con el objeto de facilitar un adecuado desplazamiento y encadenamiento socioeconómico.</t>
  </si>
  <si>
    <t>Consolidar una política estatal integral, participativamente planeada y ejecutada con la finalidad de atender el rezago en materia de vivienda.</t>
  </si>
  <si>
    <t>Propiciar la protección de la vida y la propiedad contra riesgos derivados del agua, con enfoque territorial y comunitario.</t>
  </si>
  <si>
    <t>Oficina de la Coordinación General</t>
  </si>
  <si>
    <t>Secretaría Particular de la Gobernadora o del Gobernador</t>
  </si>
  <si>
    <t>Unidad de Comunicación Social</t>
  </si>
  <si>
    <t>Representación del Poder Ejecutivo del Estado de Campeche en la Ciudad de México</t>
  </si>
  <si>
    <t>Coordinación de Estrategia Digital y Conectividad</t>
  </si>
  <si>
    <t>58</t>
  </si>
  <si>
    <t>59</t>
  </si>
  <si>
    <t>60</t>
  </si>
  <si>
    <t>61</t>
  </si>
  <si>
    <t>62</t>
  </si>
  <si>
    <t>63</t>
  </si>
  <si>
    <t>24</t>
  </si>
  <si>
    <t>10</t>
  </si>
  <si>
    <t>Comisión para la Protección Contra Riesgos Sanitarios del Estado de Campeche</t>
  </si>
  <si>
    <t>Comisión de Conciliación y Arbitraje Médico del Estado de Campeche</t>
  </si>
  <si>
    <t>Administración de la Beneficencia Pública del Estado de Campeche</t>
  </si>
  <si>
    <t>Consejería Jurídica</t>
  </si>
  <si>
    <t>BANAMEX, S. A.</t>
  </si>
  <si>
    <t xml:space="preserve">CONTRATO DE APERTURA DE CRÉDITO SIMPLE </t>
  </si>
  <si>
    <t>240 MESES</t>
  </si>
  <si>
    <t>TIIE + 0.56</t>
  </si>
  <si>
    <t>RAMO 28</t>
  </si>
  <si>
    <t>CONSTRUCCION DEL MERCADO ALONSO FELIPE ANDRADE, OBRAS COMPLEMENTARIAS VINCULADAS</t>
  </si>
  <si>
    <t>TIIE + 0.58</t>
  </si>
  <si>
    <t>REESTRUCTURACION DE CREDITOS</t>
  </si>
  <si>
    <t>PAVIMENTACION DE CALLES EN EL MUNICIPIO DE CAMPECHE</t>
  </si>
  <si>
    <t>SANTANDER MÉXICO, S. A.</t>
  </si>
  <si>
    <t>P04-0617034</t>
  </si>
  <si>
    <t>TIIE + 0.65</t>
  </si>
  <si>
    <t>RAMO 28/INGRESOS LOCALES</t>
  </si>
  <si>
    <t>CONSTRUCCION NUEVO PUENTE LA UNIDAD, CIUDAD DEL CARMEN, CAMPECHE</t>
  </si>
  <si>
    <t xml:space="preserve">BBVA MÉXICO, S. A. </t>
  </si>
  <si>
    <t>P04-0917051</t>
  </si>
  <si>
    <t>CONSTRUCCION DEL PUENTE VEHICULAR AV. GOBERNADORES, REMODELACION DEL TRAMO JUSTO SIERRA - RESURGIMIENTO, UNIDAD DEPORTIVA EN CIUDAD DEL CARMEN, PARQUE MOCH COHUO.</t>
  </si>
  <si>
    <t>32399885014</t>
  </si>
  <si>
    <t>180 MESES</t>
  </si>
  <si>
    <t>TIIE + 0.90</t>
  </si>
  <si>
    <t>Ingresos Ordinarios                   APICAM</t>
  </si>
  <si>
    <t>Ingresos correspondientes a las tarifas de infraestructura portuaria</t>
  </si>
  <si>
    <t>INFRAESTRUCTURA PORTUARIA PARA AMPLIAR EL PUERTO DE SEYBAPLAYA Y DE ISLA DEL CARMEN</t>
  </si>
  <si>
    <t>FONREC</t>
  </si>
  <si>
    <t>PROFISE</t>
  </si>
  <si>
    <t>FUENTE PRIMARIA: BONOS CUPON CERO (CAPITAL) Y RAMO 28 (INTERESES)</t>
  </si>
  <si>
    <t>INUNDACION FLUVIAL EN PALIZADA, AÑO 2011</t>
  </si>
  <si>
    <t>Tasa base + 0.75</t>
  </si>
  <si>
    <t>LLUVIA SEVERA EN EL MUNICIPIO DE PALIZADA</t>
  </si>
  <si>
    <t>LLUVIA SEVERA EN LOS MUNICIPIOS DE CALAKMUL, CANDELARIA Y CARMEN, AÑO 2012</t>
  </si>
  <si>
    <t>TIIE + 0.77</t>
  </si>
  <si>
    <t>LLUVIA SEVERA EN EL MUNICIPIO DEL CARMEN, AÑO 2014</t>
  </si>
  <si>
    <t>FONDO DE APOYO PARA LA INFRAESTRUCTURA Y SEGURIDAD</t>
  </si>
  <si>
    <t>FIDEICOMISO DE INVERSIÓN DEL 2%SOBRE NÓMINAS DEL ESTADO DE CAMPECHE</t>
  </si>
  <si>
    <t>Instituto de Capacitación para el Trabajo del Estado de Campeche (ICATCAM)</t>
  </si>
  <si>
    <t>Colegio de Estudios Científicos y Tecnológicos del Estado de Campeche (CECYTEC)</t>
  </si>
  <si>
    <t>Colegio de Bachilleres del Estado de Campeche (COBACAM)</t>
  </si>
  <si>
    <t>Colegio de Educación Profesional Técnica del Estado de Campeche (CONALEP)</t>
  </si>
  <si>
    <t>Instituto Estatal de la Educación para los Adultos del Estado de Campeche (IEEA)</t>
  </si>
  <si>
    <t>Instituto Tecnológico Superior de Calkiní en el Estado de Campeche (ITESCAM)</t>
  </si>
  <si>
    <t>Instituto Tecnológico Superior de Escárcega (ITSESCARCEGA)</t>
  </si>
  <si>
    <t>Instituto Tecnológico Superior de Champotón (ITESCHAM)</t>
  </si>
  <si>
    <t>Instituto Tecnológico Superior de Hopelchén (ITSHOPELCHEN)</t>
  </si>
  <si>
    <t>Universidad Tecnológica de Campeche (UTCAM)</t>
  </si>
  <si>
    <t>Universidad Tecnológica de Candelaria (UTECAN)</t>
  </si>
  <si>
    <t>Universidad Tecnológica de Calakmul (UTCALAKMUL)</t>
  </si>
  <si>
    <t>Universidad Intercultural de Campeche</t>
  </si>
  <si>
    <t>Universidad Autónoma de Campeche (UAC)</t>
  </si>
  <si>
    <t>Universidad Autónoma del Carmen (UNACAR)</t>
  </si>
  <si>
    <t>Consejo Estatal de Investigación Científica y Desarrollo Tecnológico (COESICYDET)</t>
  </si>
  <si>
    <t>Instituto de la Infraestructura Física Educativa del Estado de Campeche (INIFEEC)</t>
  </si>
  <si>
    <t>Promotora de Eventos Artísticos, Culturales y de Convenciones del Estado de Campeche (PROEVENTOS)</t>
  </si>
  <si>
    <t>Instituto Estatal para el Fomento de las Actividades Artesanales en Campeche (INEFAAC)</t>
  </si>
  <si>
    <t>Sistema para el Desarrollo Integral de la Familia del Estado de Campeche (DIF)</t>
  </si>
  <si>
    <t>Instituto del Deporte del Estado de Campeche (INDECAM)</t>
  </si>
  <si>
    <t>Instituto de la Mujer del Estado de Campeche (IMEC)</t>
  </si>
  <si>
    <t>Instituto de la Juventud del Estado de Campeche (INJUCAM)</t>
  </si>
  <si>
    <t>Instituto de Servicios Descentralizados de Salud Pública del Estado de Campeche (INDESALUD)</t>
  </si>
  <si>
    <t>Sistema de Atención a Niños, Niñas y Adolescentes Farmacodependientes del Estado de Campeche "Vida Nueva" (SANNAFARM)</t>
  </si>
  <si>
    <t>Comisión de Agua Potable y Alcantarillado del Estado de Campeche (CAPAE)</t>
  </si>
  <si>
    <t>Promotora para la Conservación y Desarrollo Sustentable del Estado de Campeche (XIMBAL)</t>
  </si>
  <si>
    <t>Comisión Estatal de Desarrollo de Suelo y Vivienda (CODESVI)</t>
  </si>
  <si>
    <t>Instituto de Desarrollo y Formación Social (INDEFOS)</t>
  </si>
  <si>
    <t>Sistema de Televisión y Radio de Campeche (TRC)</t>
  </si>
  <si>
    <t>Instituto de Información Estadística, Geográfica y Catastral del Estado de Campeche (INFOCAM)</t>
  </si>
  <si>
    <t>Instituto de Seguridad y Servicios Sociales de los Trabajadores del Estado de Campeche (ISSSTECAM)</t>
  </si>
  <si>
    <t>Instituto de Acceso a la Justicia del Estado de Campeche (INDAJUCAM)</t>
  </si>
  <si>
    <t>Centro de Conciliación Laboral en el Estado (CENCOLAB)</t>
  </si>
  <si>
    <t>Agencia de Energía del Estado de Campeche (AEEC)</t>
  </si>
  <si>
    <t>Secretaría Ejecutiva del Sistema Anticorrupción (SESAECAM)</t>
  </si>
  <si>
    <t>Instituto de Pesca y Acuacultura del Estado de Campeche</t>
  </si>
  <si>
    <t>Instituto de Cultura y Artes del Estado de Campeche</t>
  </si>
  <si>
    <t>Autoridad del Patrimonio Cultural del Estado de Campeche</t>
  </si>
  <si>
    <t>Organismo Liquidador del Régimen Estatal de Protección Social en Salud en Campeche (REPSS)</t>
  </si>
  <si>
    <t>Régimen Estatal de Protección Social en Salud en Campeche (REPSS)</t>
  </si>
  <si>
    <t>44</t>
  </si>
  <si>
    <t>45</t>
  </si>
  <si>
    <t>Proceso Electoral</t>
  </si>
  <si>
    <t xml:space="preserve">          Partido  Acción Nacional</t>
  </si>
  <si>
    <t xml:space="preserve">          Nueva Creación</t>
  </si>
  <si>
    <t>RECURSOS POR 165 MILLONES QUE DE CONFORMIDAD A LA CLASIFICACIÓN DE LA CONAC AL TRANSFERIRSE AL EJECUTOR DEL GASTO ISSSTECAM, SE CONVIERTE EN GASTO DE PENSIONES Y JUBLICACIONES</t>
  </si>
  <si>
    <t>212 Materiales y útiles de impresión y reproducción</t>
  </si>
  <si>
    <t>382 Gastos de orden social y cultural</t>
  </si>
  <si>
    <t>CONVENIO DE DISCAPACIDAD</t>
  </si>
  <si>
    <t>80065</t>
  </si>
  <si>
    <t>80383</t>
  </si>
  <si>
    <t>80067</t>
  </si>
  <si>
    <t>2652</t>
  </si>
  <si>
    <t>3089</t>
  </si>
  <si>
    <t>BBVA MEXICO</t>
  </si>
  <si>
    <t>4111191</t>
  </si>
  <si>
    <t>CONV.DE COORD.PARA CREACIÓN,OPER. Y APOYO FINAN. UNIVERSIDAD INTERCULTURAL</t>
  </si>
  <si>
    <t>CONV.DE COORD.PARA CREACIÓN,OPER. Y APOYO FINANCIERO ITSESCARCEGA</t>
  </si>
  <si>
    <t>CONVENIO DE APOYO FINANCIERO UTCAM</t>
  </si>
  <si>
    <t>Jubilados y Pensionados del Estado de Campeche</t>
  </si>
  <si>
    <t>GASTO ESTATAL EN SU 
CLASIFICACIÓN ADMINISTRATIVA</t>
  </si>
  <si>
    <t>MONTO A TRANSFERIR EN 2023</t>
  </si>
  <si>
    <t>NETO INICIO 2023</t>
  </si>
  <si>
    <t>NETO FINAL 2023</t>
  </si>
  <si>
    <t>EROGACIONES CON CARGO A LAS APORTACIONES FEDERALES RAMO 33</t>
  </si>
  <si>
    <t>AMORTIZACIÓN DE
LA DEUDA Y 
DISMINUCIÓN DE
PASIVOS</t>
  </si>
  <si>
    <t>CAPÍTULO
4000</t>
  </si>
  <si>
    <t>CLASIFICACIÓN POR OBJETO DEL GASTO ESTATAL DE LAS ENTIDADES A NIVEL DE CAPÍTULO, CONCEPTO Y PARTIDA GENÉRICA</t>
  </si>
  <si>
    <t>Inversión Pública</t>
  </si>
  <si>
    <t>A N E X O 12</t>
  </si>
  <si>
    <t>RAMO 25 INVERSIONES FINANCIERAS PARA
EL FORTALECIMIENTO ECONÓMICO</t>
  </si>
  <si>
    <t>Obras públicas/Adquisiciones, arrendamientos y prestación de servicios</t>
  </si>
  <si>
    <t xml:space="preserve">        INFRAESTRUCTURA EDUCATIVA BÁSICA, MEDIA SUPERIOR Y SUPERIOR                         (INIFEEC Y SEDUC)</t>
  </si>
  <si>
    <t xml:space="preserve">    Corresponden a la aportación estatal al convenio una vez que se conozca el incremento salarial</t>
  </si>
  <si>
    <t xml:space="preserve">FONDO DE APORTACIONES PARA EL FORTALECIMIENTO DE LAS ENTIDADES FEDERATIVAS (FAFEF)  </t>
  </si>
  <si>
    <t xml:space="preserve">      RECURSOS POR 165 MILLONES QUE DE CONFORMIDAD A LA CLASIFICACIÓN DE LA CONAC AL TRANSFERIRSE AL EJECUTOR DEL GASTO ISSSTECAM, SE CONVIERTE EN GASTO DE PENSIONES Y JUBILACIONES</t>
  </si>
  <si>
    <t>ICATCAM</t>
  </si>
  <si>
    <t>SECRETARÍA  EJECUTIVA DEL SISTEMA ESTATAL DE PROTECCIÓN INTEGRAL DE NIÑAS,NIÑOS Y ADOLESCENTES</t>
  </si>
  <si>
    <t>APORTACIONES A CONVENIOS A DEPENDENCIAS Y MUNICIPIOS</t>
  </si>
  <si>
    <t>NOTA: APARTADO 2 1 1 1 4 23 01 QUEDÓ INVALIDADO POR EL PLENO DE LA SUPREMA CORTE DE JUSTICIA DE LA NACIÓN, POR RESOLUCIÓN DE FECHA 11 DE JULIO DE 2023, DICTADA EN LA ACCIÓN DE INCONSTITUCIONALIDAD 16/2023 Y SU ACUMULADA 17/2023, PROMOVIDAS POR DIVERSOS DIPUTADOS INTEGRANTES DE LA LXIV LEGISLATURA DEL ESTADO Y EL PARTIDO ACCIÓN NACIONAL EN CONTRA DEL DECRETO NO. 162 DE LA LXIV LEGISLATURA, PUBLICADO EN EL P. O. NO.  1828, SEGUNDA SECCIÓN DE FECHA 19 DE DICIEMBRE DE 2022.</t>
  </si>
  <si>
    <r>
      <t>NOTA:  S</t>
    </r>
    <r>
      <rPr>
        <b/>
        <sz val="8"/>
        <color rgb="FF000000"/>
        <rFont val="Arial"/>
        <family val="2"/>
      </rPr>
      <t>E EXPIDE EL APARTADO 2 1 1 1 4 23 01 DEL ANEXO 2 DE LA LEY DE PRESUPUESTO DE EGRESOS DEL ESTADO DE CAMPECHE, PARA EL EJERCICIO FISCAL 2023, MEDIANTE DECRETO 258 DE LA LXIV LEGISLATURA, PUBLICADO EN EL P.O DEL ESTADO No. 1996 TERCERA SECCIÓN DE FECHA 28 DE AGOSTO DE 2023,</t>
    </r>
  </si>
  <si>
    <t>167,910,347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</si>
</sst>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 #,##0_-;_-* &quot;-&quot;_-;_-@_-"/>
    <numFmt numFmtId="43" formatCode="_-* #,##0.00_-;\-* #,##0.00_-;_-* &quot;-&quot;??_-;_-@_-"/>
    <numFmt numFmtId="164" formatCode="_-&quot;$&quot;* #,##0.00_-;\-&quot;$&quot;* #,##0.00_-;_-&quot;$&quot;* &quot;-&quot;??_-;_-@_-"/>
    <numFmt numFmtId="165" formatCode="_(* #,##0.00_);_(* \(#,##0.00\);_(* &quot;-&quot;??_);_(@_)"/>
    <numFmt numFmtId="166" formatCode="#,##0.0000"/>
    <numFmt numFmtId="167" formatCode="0.000"/>
    <numFmt numFmtId="168" formatCode="0.0000"/>
    <numFmt numFmtId="169" formatCode="#,##0.0"/>
    <numFmt numFmtId="170" formatCode="#,##0_ ;\-#,##0\ "/>
    <numFmt numFmtId="171" formatCode="_-* #,##0_-;\-* #,##0_-;_-* &quot;-&quot;??_-;_-@_-"/>
    <numFmt numFmtId="172" formatCode="_-* #,##0.00000000_-;\-* #,##0.00000000_-;_-* &quot;-&quot;??_-;_-@_-"/>
    <numFmt numFmtId="173" formatCode="_-* #,##0.0000000000_-;\-* #,##0.0000000000_-;_-* &quot;-&quot;??_-;_-@_-"/>
    <numFmt numFmtId="174" formatCode="#,##0.0000000"/>
    <numFmt numFmtId="175" formatCode="0.0000000"/>
    <numFmt numFmtId="176" formatCode="_-&quot;$&quot;* #,##0.0000000_-;\-&quot;$&quot;* #,##0.0000000_-;_-&quot;$&quot;* &quot;-&quot;??_-;_-@_-"/>
    <numFmt numFmtId="177" formatCode="0.00000"/>
  </numFmts>
  <fonts count="7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3"/>
      <name val="Arial"/>
      <family val="2"/>
    </font>
    <font>
      <b/>
      <sz val="12"/>
      <name val="Arial"/>
      <family val="2"/>
    </font>
    <font>
      <sz val="12"/>
      <color theme="0"/>
      <name val="Arial"/>
      <family val="2"/>
    </font>
    <font>
      <b/>
      <sz val="11"/>
      <color rgb="FF000000"/>
      <name val="Arial"/>
      <family val="2"/>
    </font>
    <font>
      <b/>
      <sz val="10"/>
      <color rgb="FF000000"/>
      <name val="Arial"/>
      <family val="2"/>
    </font>
    <font>
      <sz val="11"/>
      <color rgb="FF000000"/>
      <name val="Arial"/>
      <family val="2"/>
    </font>
    <font>
      <b/>
      <sz val="9"/>
      <color rgb="FF000000"/>
      <name val="Arial"/>
      <family val="2"/>
    </font>
    <font>
      <b/>
      <sz val="12"/>
      <name val="Quatro Slab"/>
      <family val="3"/>
    </font>
    <font>
      <sz val="11"/>
      <color theme="1"/>
      <name val="Arial"/>
      <family val="2"/>
    </font>
    <font>
      <b/>
      <sz val="12"/>
      <color theme="0"/>
      <name val="Arial"/>
      <family val="2"/>
    </font>
    <font>
      <b/>
      <sz val="8"/>
      <color rgb="FF000000"/>
      <name val="Arial"/>
      <family val="2"/>
    </font>
    <font>
      <sz val="10"/>
      <color rgb="FF000000"/>
      <name val="Arial"/>
      <family val="2"/>
    </font>
    <font>
      <sz val="9"/>
      <color rgb="FF000000"/>
      <name val="Arial"/>
      <family val="2"/>
    </font>
    <font>
      <u/>
      <sz val="10"/>
      <color rgb="FF000000"/>
      <name val="Arial"/>
      <family val="2"/>
    </font>
    <font>
      <sz val="10"/>
      <name val="Times New Roman"/>
      <family val="1"/>
    </font>
    <font>
      <sz val="10"/>
      <color theme="1" tint="0.14999847407452621"/>
      <name val="Arial"/>
      <family val="2"/>
    </font>
    <font>
      <b/>
      <sz val="12"/>
      <color rgb="FF000000"/>
      <name val="Arial"/>
      <family val="2"/>
    </font>
    <font>
      <b/>
      <sz val="14"/>
      <color rgb="FF000000"/>
      <name val="Arial"/>
      <family val="2"/>
    </font>
    <font>
      <b/>
      <sz val="11"/>
      <name val="Arial"/>
      <family val="2"/>
    </font>
    <font>
      <b/>
      <sz val="11"/>
      <color theme="0"/>
      <name val="Arial"/>
      <family val="2"/>
    </font>
    <font>
      <sz val="11"/>
      <name val="Arial"/>
      <family val="2"/>
    </font>
    <font>
      <b/>
      <sz val="14"/>
      <name val="Arial"/>
      <family val="2"/>
    </font>
    <font>
      <sz val="12"/>
      <name val="Arial"/>
      <family val="2"/>
    </font>
    <font>
      <b/>
      <u/>
      <sz val="11"/>
      <name val="Arial"/>
      <family val="2"/>
    </font>
    <font>
      <i/>
      <sz val="10"/>
      <name val="Arial"/>
      <family val="2"/>
    </font>
    <font>
      <i/>
      <sz val="12"/>
      <name val="Arial"/>
      <family val="2"/>
    </font>
    <font>
      <sz val="8"/>
      <name val="Arial"/>
      <family val="2"/>
    </font>
    <font>
      <b/>
      <sz val="13"/>
      <name val="Calibri"/>
      <family val="2"/>
      <scheme val="minor"/>
    </font>
    <font>
      <b/>
      <sz val="13"/>
      <name val="Quatro Slab"/>
      <family val="3"/>
    </font>
    <font>
      <b/>
      <sz val="11"/>
      <name val="Calibri"/>
      <family val="2"/>
      <scheme val="minor"/>
    </font>
    <font>
      <sz val="10"/>
      <name val="Calibri"/>
      <family val="2"/>
      <scheme val="minor"/>
    </font>
    <font>
      <sz val="8"/>
      <name val="Calibri"/>
      <family val="2"/>
      <scheme val="minor"/>
    </font>
    <font>
      <b/>
      <sz val="10"/>
      <name val="Averta"/>
      <family val="3"/>
    </font>
    <font>
      <b/>
      <sz val="10"/>
      <color indexed="9"/>
      <name val="Averta"/>
      <family val="3"/>
    </font>
    <font>
      <sz val="10"/>
      <name val="Averta"/>
      <family val="3"/>
    </font>
    <font>
      <u/>
      <sz val="10"/>
      <name val="Averta"/>
      <family val="3"/>
    </font>
    <font>
      <b/>
      <u/>
      <sz val="10"/>
      <name val="Averta"/>
      <family val="3"/>
    </font>
    <font>
      <b/>
      <sz val="10"/>
      <color theme="0"/>
      <name val="Quatro Slab"/>
      <family val="3"/>
    </font>
    <font>
      <b/>
      <sz val="9"/>
      <color theme="0"/>
      <name val="Quatro Slab"/>
      <family val="3"/>
    </font>
    <font>
      <b/>
      <u/>
      <sz val="11"/>
      <color rgb="FF000000"/>
      <name val="Arial"/>
      <family val="2"/>
    </font>
    <font>
      <sz val="10"/>
      <color rgb="FF000000"/>
      <name val="Averta"/>
      <family val="3"/>
    </font>
    <font>
      <sz val="13"/>
      <name val="Arial"/>
      <family val="2"/>
    </font>
    <font>
      <b/>
      <sz val="10"/>
      <name val="Arial"/>
      <family val="2"/>
    </font>
    <font>
      <b/>
      <sz val="10"/>
      <name val="Times New Roman"/>
      <family val="1"/>
    </font>
    <font>
      <b/>
      <sz val="10"/>
      <color theme="0"/>
      <name val="Arial"/>
      <family val="2"/>
    </font>
    <font>
      <sz val="10"/>
      <color theme="0"/>
      <name val="Arial"/>
      <family val="2"/>
    </font>
    <font>
      <sz val="11"/>
      <name val="Times New Roman"/>
      <family val="1"/>
    </font>
    <font>
      <sz val="11"/>
      <color theme="0"/>
      <name val="Arial"/>
      <family val="2"/>
    </font>
    <font>
      <sz val="12"/>
      <name val="Times New Roman"/>
      <family val="1"/>
    </font>
    <font>
      <b/>
      <sz val="12"/>
      <name val="Times New Roman"/>
      <family val="1"/>
    </font>
    <font>
      <i/>
      <sz val="10"/>
      <color theme="1" tint="0.34998626667073579"/>
      <name val="Arial"/>
      <family val="2"/>
    </font>
    <font>
      <b/>
      <sz val="8"/>
      <name val="Times New Roman"/>
      <family val="1"/>
    </font>
    <font>
      <sz val="10"/>
      <name val="Tahoma"/>
      <family val="2"/>
    </font>
    <font>
      <b/>
      <sz val="11"/>
      <color theme="1"/>
      <name val="Arial"/>
      <family val="2"/>
    </font>
    <font>
      <sz val="10"/>
      <color theme="1"/>
      <name val="Arial"/>
      <family val="2"/>
    </font>
    <font>
      <b/>
      <sz val="10.5"/>
      <name val="Arial"/>
      <family val="2"/>
    </font>
    <font>
      <sz val="11"/>
      <name val="Tahoma"/>
      <family val="2"/>
    </font>
    <font>
      <b/>
      <sz val="9"/>
      <name val="Arial"/>
      <family val="2"/>
    </font>
    <font>
      <sz val="9"/>
      <name val="Arial"/>
      <family val="2"/>
    </font>
    <font>
      <b/>
      <sz val="11"/>
      <color theme="0"/>
      <name val="Quatro Slab"/>
      <family val="3"/>
    </font>
    <font>
      <sz val="10"/>
      <color indexed="12"/>
      <name val="Arial"/>
      <family val="2"/>
    </font>
    <font>
      <b/>
      <sz val="10"/>
      <color theme="1"/>
      <name val="Arial"/>
      <family val="2"/>
    </font>
    <font>
      <b/>
      <sz val="10"/>
      <name val="Calibri"/>
      <family val="2"/>
      <scheme val="minor"/>
    </font>
    <font>
      <b/>
      <sz val="10"/>
      <color indexed="9"/>
      <name val="Calibri"/>
      <family val="2"/>
      <scheme val="minor"/>
    </font>
    <font>
      <u/>
      <sz val="10"/>
      <name val="Calibri"/>
      <family val="2"/>
      <scheme val="minor"/>
    </font>
    <font>
      <b/>
      <u/>
      <sz val="10"/>
      <name val="Calibri"/>
      <family val="2"/>
      <scheme val="minor"/>
    </font>
    <font>
      <b/>
      <u/>
      <sz val="8"/>
      <color rgb="FF000000"/>
      <name val="Arial"/>
      <family val="2"/>
    </font>
  </fonts>
  <fills count="4">
    <fill>
      <patternFill patternType="none"/>
    </fill>
    <fill>
      <patternFill patternType="gray125"/>
    </fill>
    <fill>
      <patternFill patternType="solid">
        <fgColor rgb="FF888B8D"/>
        <bgColor indexed="64"/>
      </patternFill>
    </fill>
    <fill>
      <patternFill patternType="solid">
        <fgColor theme="0"/>
        <bgColor indexed="64"/>
      </patternFill>
    </fill>
  </fills>
  <borders count="66">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rgb="FFC00000"/>
      </right>
      <top/>
      <bottom/>
      <diagonal/>
    </border>
    <border>
      <left style="medium">
        <color indexed="64"/>
      </left>
      <right/>
      <top/>
      <bottom/>
      <diagonal/>
    </border>
    <border>
      <left style="double">
        <color indexed="64"/>
      </left>
      <right style="medium">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double">
        <color indexed="64"/>
      </bottom>
      <diagonal/>
    </border>
    <border>
      <left/>
      <right style="thin">
        <color indexed="64"/>
      </right>
      <top/>
      <bottom/>
      <diagonal/>
    </border>
    <border>
      <left style="thin">
        <color indexed="64"/>
      </left>
      <right/>
      <top style="double">
        <color indexed="64"/>
      </top>
      <bottom/>
      <diagonal/>
    </border>
    <border>
      <left style="thin">
        <color indexed="8"/>
      </left>
      <right style="double">
        <color indexed="64"/>
      </right>
      <top style="double">
        <color indexed="64"/>
      </top>
      <bottom/>
      <diagonal/>
    </border>
    <border>
      <left style="thin">
        <color indexed="64"/>
      </left>
      <right/>
      <top/>
      <bottom/>
      <diagonal/>
    </border>
    <border>
      <left style="thin">
        <color indexed="8"/>
      </left>
      <right style="double">
        <color indexed="64"/>
      </right>
      <top/>
      <bottom/>
      <diagonal/>
    </border>
    <border>
      <left style="thin">
        <color indexed="64"/>
      </left>
      <right style="double">
        <color indexed="64"/>
      </right>
      <top/>
      <bottom/>
      <diagonal/>
    </border>
    <border>
      <left style="thin">
        <color indexed="64"/>
      </left>
      <right/>
      <top/>
      <bottom style="double">
        <color indexed="64"/>
      </bottom>
      <diagonal/>
    </border>
    <border>
      <left style="thin">
        <color indexed="8"/>
      </left>
      <right style="double">
        <color indexed="64"/>
      </right>
      <top/>
      <bottom style="double">
        <color indexed="64"/>
      </bottom>
      <diagonal/>
    </border>
    <border>
      <left/>
      <right style="thin">
        <color indexed="64"/>
      </right>
      <top style="double">
        <color indexed="64"/>
      </top>
      <bottom/>
      <diagonal/>
    </border>
    <border>
      <left style="thin">
        <color indexed="64"/>
      </left>
      <right style="thin">
        <color indexed="64"/>
      </right>
      <top/>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bottom/>
      <diagonal/>
    </border>
    <border>
      <left style="thin">
        <color indexed="22"/>
      </left>
      <right style="thin">
        <color indexed="22"/>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right style="thin">
        <color indexed="22"/>
      </right>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s>
  <cellStyleXfs count="19">
    <xf numFmtId="0" fontId="0" fillId="0" borderId="0"/>
    <xf numFmtId="0" fontId="3" fillId="0" borderId="0"/>
    <xf numFmtId="0" fontId="1" fillId="0" borderId="0"/>
    <xf numFmtId="0" fontId="3" fillId="0" borderId="0"/>
    <xf numFmtId="0" fontId="18" fillId="0" borderId="0"/>
    <xf numFmtId="0" fontId="3" fillId="0" borderId="0"/>
    <xf numFmtId="0" fontId="3" fillId="0" borderId="0"/>
    <xf numFmtId="0" fontId="18" fillId="0" borderId="0"/>
    <xf numFmtId="43"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1" fillId="0" borderId="0"/>
    <xf numFmtId="0" fontId="1" fillId="0" borderId="0"/>
    <xf numFmtId="0" fontId="18" fillId="0" borderId="0"/>
    <xf numFmtId="0" fontId="3" fillId="0" borderId="0"/>
    <xf numFmtId="0" fontId="18" fillId="0" borderId="0"/>
    <xf numFmtId="43" fontId="1" fillId="0" borderId="0" applyFont="0" applyFill="0" applyBorder="0" applyAlignment="0" applyProtection="0"/>
    <xf numFmtId="164" fontId="1" fillId="0" borderId="0" applyFont="0" applyFill="0" applyBorder="0" applyAlignment="0" applyProtection="0"/>
    <xf numFmtId="0" fontId="3" fillId="0" borderId="0"/>
  </cellStyleXfs>
  <cellXfs count="1234">
    <xf numFmtId="0" fontId="0" fillId="0" borderId="0" xfId="0"/>
    <xf numFmtId="0" fontId="3" fillId="0" borderId="0" xfId="1"/>
    <xf numFmtId="0" fontId="3" fillId="0" borderId="0" xfId="1" applyFont="1"/>
    <xf numFmtId="0" fontId="7" fillId="0" borderId="2" xfId="1" applyFont="1" applyFill="1" applyBorder="1" applyAlignment="1">
      <alignment horizontal="center" vertical="center" wrapText="1"/>
    </xf>
    <xf numFmtId="0" fontId="7" fillId="0" borderId="2" xfId="1" applyFont="1" applyFill="1" applyBorder="1" applyAlignment="1">
      <alignment vertical="center" wrapText="1"/>
    </xf>
    <xf numFmtId="3" fontId="7" fillId="0" borderId="2" xfId="1"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0" fontId="8" fillId="0" borderId="2" xfId="1" quotePrefix="1" applyFont="1" applyBorder="1" applyAlignment="1">
      <alignment vertical="center" wrapText="1"/>
    </xf>
    <xf numFmtId="3" fontId="9" fillId="0" borderId="2" xfId="1" applyNumberFormat="1" applyFont="1" applyBorder="1" applyAlignment="1">
      <alignment horizontal="center" vertical="center" wrapText="1"/>
    </xf>
    <xf numFmtId="2" fontId="9" fillId="0" borderId="2" xfId="1" applyNumberFormat="1" applyFont="1" applyBorder="1" applyAlignment="1">
      <alignment horizontal="center" vertical="center" wrapText="1"/>
    </xf>
    <xf numFmtId="0" fontId="8" fillId="0" borderId="2" xfId="1" applyFont="1" applyBorder="1" applyAlignment="1">
      <alignment vertical="center" wrapText="1"/>
    </xf>
    <xf numFmtId="0" fontId="7" fillId="0" borderId="2" xfId="1" applyFont="1" applyBorder="1" applyAlignment="1">
      <alignment vertical="center" wrapText="1"/>
    </xf>
    <xf numFmtId="3" fontId="7" fillId="0" borderId="2" xfId="1" applyNumberFormat="1" applyFont="1" applyBorder="1" applyAlignment="1">
      <alignment horizontal="center" vertical="center" wrapText="1"/>
    </xf>
    <xf numFmtId="0" fontId="10" fillId="0" borderId="2" xfId="1" applyFont="1" applyBorder="1" applyAlignment="1">
      <alignment horizontal="center" vertical="center" wrapText="1"/>
    </xf>
    <xf numFmtId="0" fontId="8" fillId="0" borderId="3" xfId="1" applyFont="1" applyBorder="1" applyAlignment="1">
      <alignment vertical="center" wrapText="1"/>
    </xf>
    <xf numFmtId="3" fontId="9" fillId="0" borderId="3" xfId="1" applyNumberFormat="1" applyFont="1" applyBorder="1" applyAlignment="1">
      <alignment horizontal="center" vertical="center" wrapText="1"/>
    </xf>
    <xf numFmtId="3" fontId="3" fillId="0" borderId="0" xfId="1" applyNumberFormat="1"/>
    <xf numFmtId="2" fontId="3" fillId="0" borderId="0" xfId="1" applyNumberFormat="1"/>
    <xf numFmtId="49" fontId="3" fillId="0" borderId="0" xfId="1" applyNumberFormat="1" applyFont="1"/>
    <xf numFmtId="0" fontId="13" fillId="2" borderId="1" xfId="1" applyFont="1" applyFill="1" applyBorder="1" applyAlignment="1">
      <alignment horizontal="center" vertical="center" wrapText="1"/>
    </xf>
    <xf numFmtId="0" fontId="8" fillId="0" borderId="4" xfId="1" applyFont="1" applyBorder="1" applyAlignment="1">
      <alignment vertical="center" wrapText="1"/>
    </xf>
    <xf numFmtId="0" fontId="8" fillId="0" borderId="5" xfId="1" applyFont="1" applyBorder="1" applyAlignment="1">
      <alignment vertical="center" wrapText="1"/>
    </xf>
    <xf numFmtId="0" fontId="14" fillId="0" borderId="2" xfId="1" applyFont="1" applyBorder="1" applyAlignment="1">
      <alignment horizontal="center" vertical="center" wrapText="1"/>
    </xf>
    <xf numFmtId="0" fontId="8" fillId="0" borderId="7" xfId="1" applyFont="1" applyBorder="1" applyAlignment="1">
      <alignment vertical="center" wrapText="1"/>
    </xf>
    <xf numFmtId="0" fontId="8" fillId="0" borderId="0" xfId="1" applyFont="1" applyBorder="1" applyAlignment="1">
      <alignment vertical="center" wrapText="1"/>
    </xf>
    <xf numFmtId="49" fontId="8" fillId="0" borderId="0" xfId="1" applyNumberFormat="1" applyFont="1" applyBorder="1" applyAlignment="1">
      <alignment horizontal="left" vertical="center" wrapText="1"/>
    </xf>
    <xf numFmtId="0" fontId="7" fillId="0" borderId="8" xfId="1" applyFont="1" applyBorder="1" applyAlignment="1">
      <alignment horizontal="left" vertical="center" wrapText="1"/>
    </xf>
    <xf numFmtId="0" fontId="8" fillId="0" borderId="0" xfId="1" quotePrefix="1" applyFont="1" applyBorder="1" applyAlignment="1">
      <alignment vertical="center" wrapText="1"/>
    </xf>
    <xf numFmtId="0" fontId="15" fillId="0" borderId="8" xfId="1" applyFont="1" applyBorder="1" applyAlignment="1">
      <alignment vertical="center" wrapText="1"/>
    </xf>
    <xf numFmtId="3" fontId="15" fillId="0" borderId="2" xfId="1" applyNumberFormat="1" applyFont="1" applyFill="1" applyBorder="1" applyAlignment="1">
      <alignment vertical="center" wrapText="1"/>
    </xf>
    <xf numFmtId="49" fontId="8" fillId="0" borderId="0" xfId="1" applyNumberFormat="1" applyFont="1" applyBorder="1" applyAlignment="1">
      <alignment vertical="center" wrapText="1"/>
    </xf>
    <xf numFmtId="0" fontId="7" fillId="0" borderId="8" xfId="1" applyFont="1" applyBorder="1" applyAlignment="1">
      <alignment vertical="center" wrapText="1"/>
    </xf>
    <xf numFmtId="0" fontId="15" fillId="0" borderId="8" xfId="1" applyFont="1" applyFill="1" applyBorder="1" applyAlignment="1">
      <alignment vertical="center" wrapText="1"/>
    </xf>
    <xf numFmtId="0" fontId="7" fillId="0" borderId="8" xfId="1" applyFont="1" applyFill="1" applyBorder="1" applyAlignment="1">
      <alignment vertical="center" wrapText="1"/>
    </xf>
    <xf numFmtId="49" fontId="8" fillId="0" borderId="0" xfId="1" quotePrefix="1" applyNumberFormat="1" applyFont="1" applyBorder="1" applyAlignment="1">
      <alignment vertical="center" wrapText="1"/>
    </xf>
    <xf numFmtId="0" fontId="8" fillId="0" borderId="8" xfId="1" applyFont="1" applyBorder="1" applyAlignment="1">
      <alignment vertical="center" wrapText="1"/>
    </xf>
    <xf numFmtId="0" fontId="15" fillId="0" borderId="13" xfId="1" applyFont="1" applyBorder="1" applyAlignment="1">
      <alignment horizontal="left" vertical="center" wrapText="1"/>
    </xf>
    <xf numFmtId="0" fontId="8" fillId="0" borderId="0" xfId="1" applyFont="1" applyBorder="1" applyAlignment="1">
      <alignment horizontal="left" vertical="center" wrapText="1"/>
    </xf>
    <xf numFmtId="0" fontId="15" fillId="0" borderId="8" xfId="1" applyFont="1" applyBorder="1" applyAlignment="1">
      <alignment horizontal="justify" vertical="center" wrapText="1"/>
    </xf>
    <xf numFmtId="0" fontId="3" fillId="0" borderId="7" xfId="1" applyFont="1" applyBorder="1"/>
    <xf numFmtId="0" fontId="3" fillId="0" borderId="0" xfId="1" applyFont="1" applyBorder="1"/>
    <xf numFmtId="0" fontId="15" fillId="0" borderId="0" xfId="1" applyFont="1" applyBorder="1" applyAlignment="1">
      <alignment horizontal="justify" vertical="center" wrapText="1"/>
    </xf>
    <xf numFmtId="0" fontId="8" fillId="0" borderId="10" xfId="1" applyFont="1" applyBorder="1" applyAlignment="1">
      <alignment vertical="center" wrapText="1"/>
    </xf>
    <xf numFmtId="0" fontId="8" fillId="0" borderId="11" xfId="1" applyFont="1" applyBorder="1" applyAlignment="1">
      <alignment vertical="center" wrapText="1"/>
    </xf>
    <xf numFmtId="0" fontId="8" fillId="0" borderId="11" xfId="1" applyFont="1" applyBorder="1" applyAlignment="1">
      <alignment horizontal="left" vertical="center" wrapText="1"/>
    </xf>
    <xf numFmtId="49" fontId="8" fillId="0" borderId="11" xfId="1" applyNumberFormat="1" applyFont="1" applyBorder="1" applyAlignment="1">
      <alignment vertical="center" wrapText="1"/>
    </xf>
    <xf numFmtId="3" fontId="15" fillId="0" borderId="3" xfId="1" applyNumberFormat="1" applyFont="1" applyFill="1" applyBorder="1" applyAlignment="1">
      <alignment vertical="center" wrapText="1"/>
    </xf>
    <xf numFmtId="3" fontId="7" fillId="0" borderId="2" xfId="1" applyNumberFormat="1" applyFont="1" applyFill="1" applyBorder="1" applyAlignment="1">
      <alignment vertical="center" wrapText="1"/>
    </xf>
    <xf numFmtId="3" fontId="8" fillId="0" borderId="2" xfId="1" applyNumberFormat="1" applyFont="1" applyFill="1" applyBorder="1" applyAlignment="1">
      <alignment vertical="center" wrapText="1"/>
    </xf>
    <xf numFmtId="0" fontId="15" fillId="0" borderId="7" xfId="1" applyFont="1" applyBorder="1" applyAlignment="1">
      <alignment vertical="center" wrapText="1"/>
    </xf>
    <xf numFmtId="0" fontId="15" fillId="0" borderId="0" xfId="1" applyFont="1" applyBorder="1" applyAlignment="1">
      <alignment vertical="center" wrapText="1"/>
    </xf>
    <xf numFmtId="49" fontId="15" fillId="0" borderId="0" xfId="1" applyNumberFormat="1" applyFont="1" applyBorder="1" applyAlignment="1">
      <alignment vertical="center" wrapText="1"/>
    </xf>
    <xf numFmtId="0" fontId="15" fillId="0" borderId="12" xfId="1" applyFont="1" applyBorder="1" applyAlignment="1">
      <alignment vertical="center" wrapText="1"/>
    </xf>
    <xf numFmtId="3" fontId="17" fillId="0" borderId="2" xfId="1" applyNumberFormat="1" applyFont="1" applyFill="1" applyBorder="1" applyAlignment="1">
      <alignment vertical="center" wrapText="1"/>
    </xf>
    <xf numFmtId="3" fontId="17" fillId="0" borderId="7" xfId="1" applyNumberFormat="1" applyFont="1" applyFill="1" applyBorder="1" applyAlignment="1">
      <alignment vertical="center" wrapText="1"/>
    </xf>
    <xf numFmtId="0" fontId="3" fillId="0" borderId="0" xfId="1" applyBorder="1"/>
    <xf numFmtId="3" fontId="3" fillId="0" borderId="0" xfId="4" applyNumberFormat="1" applyFont="1" applyFill="1" applyBorder="1" applyAlignment="1">
      <alignment vertical="center"/>
    </xf>
    <xf numFmtId="3" fontId="19" fillId="0" borderId="2" xfId="1" applyNumberFormat="1" applyFont="1" applyFill="1" applyBorder="1" applyAlignment="1">
      <alignment horizontal="right" vertical="center" wrapText="1"/>
    </xf>
    <xf numFmtId="3" fontId="19" fillId="0" borderId="7" xfId="1" applyNumberFormat="1" applyFont="1" applyFill="1" applyBorder="1" applyAlignment="1">
      <alignment horizontal="right" vertical="center" wrapText="1"/>
    </xf>
    <xf numFmtId="3" fontId="19" fillId="0" borderId="0" xfId="1" applyNumberFormat="1" applyFont="1" applyFill="1" applyBorder="1" applyAlignment="1">
      <alignment horizontal="right" vertical="center" wrapText="1"/>
    </xf>
    <xf numFmtId="4" fontId="19" fillId="0" borderId="0" xfId="1" applyNumberFormat="1" applyFont="1" applyFill="1" applyBorder="1" applyAlignment="1">
      <alignment horizontal="right" vertical="center" wrapText="1"/>
    </xf>
    <xf numFmtId="0" fontId="15" fillId="0" borderId="8" xfId="1" applyFont="1" applyBorder="1" applyAlignment="1">
      <alignment horizontal="left" vertical="center" wrapText="1"/>
    </xf>
    <xf numFmtId="0" fontId="8" fillId="0" borderId="14" xfId="1" applyFont="1" applyBorder="1" applyAlignment="1">
      <alignment vertical="center" wrapText="1"/>
    </xf>
    <xf numFmtId="0" fontId="15" fillId="0" borderId="0" xfId="1" applyFont="1" applyBorder="1" applyAlignment="1">
      <alignment horizontal="left" vertical="center" wrapText="1"/>
    </xf>
    <xf numFmtId="0" fontId="15" fillId="0" borderId="8" xfId="1" applyFont="1" applyBorder="1" applyAlignment="1">
      <alignment horizontal="right" vertical="center" wrapText="1"/>
    </xf>
    <xf numFmtId="0" fontId="7" fillId="0" borderId="8" xfId="1" applyFont="1" applyBorder="1" applyAlignment="1">
      <alignment vertical="top" wrapText="1"/>
    </xf>
    <xf numFmtId="3" fontId="7" fillId="0" borderId="2" xfId="1" applyNumberFormat="1" applyFont="1" applyFill="1" applyBorder="1" applyAlignment="1">
      <alignment vertical="top" wrapText="1"/>
    </xf>
    <xf numFmtId="49" fontId="8" fillId="0" borderId="11" xfId="1" applyNumberFormat="1" applyFont="1" applyBorder="1" applyAlignment="1">
      <alignment horizontal="left" vertical="center" wrapText="1"/>
    </xf>
    <xf numFmtId="3" fontId="15" fillId="0" borderId="15" xfId="1" applyNumberFormat="1" applyFont="1" applyFill="1" applyBorder="1" applyAlignment="1">
      <alignment vertical="center" wrapText="1"/>
    </xf>
    <xf numFmtId="0" fontId="3" fillId="0" borderId="14" xfId="1" applyBorder="1"/>
    <xf numFmtId="3" fontId="15" fillId="0" borderId="2" xfId="1" applyNumberFormat="1" applyFont="1" applyBorder="1" applyAlignment="1">
      <alignment vertical="center" wrapText="1"/>
    </xf>
    <xf numFmtId="3" fontId="8" fillId="0" borderId="2" xfId="1" applyNumberFormat="1" applyFont="1" applyBorder="1" applyAlignment="1">
      <alignment vertical="center" wrapText="1"/>
    </xf>
    <xf numFmtId="0" fontId="3" fillId="0" borderId="7" xfId="5" quotePrefix="1" applyFont="1" applyBorder="1" applyAlignment="1">
      <alignment horizontal="center" vertical="center"/>
    </xf>
    <xf numFmtId="0" fontId="3" fillId="0" borderId="0" xfId="5" quotePrefix="1" applyFont="1" applyBorder="1" applyAlignment="1">
      <alignment horizontal="center" vertical="center"/>
    </xf>
    <xf numFmtId="3" fontId="7" fillId="0" borderId="2" xfId="1" applyNumberFormat="1" applyFont="1" applyBorder="1" applyAlignment="1">
      <alignment vertical="center" wrapText="1"/>
    </xf>
    <xf numFmtId="0" fontId="8" fillId="0" borderId="8" xfId="1" applyFont="1" applyBorder="1" applyAlignment="1">
      <alignment horizontal="left" vertical="center" wrapText="1"/>
    </xf>
    <xf numFmtId="0" fontId="20" fillId="2" borderId="16" xfId="1" applyFont="1" applyFill="1" applyBorder="1" applyAlignment="1">
      <alignment vertical="center" wrapText="1"/>
    </xf>
    <xf numFmtId="0" fontId="13" fillId="2" borderId="17" xfId="1" applyFont="1" applyFill="1" applyBorder="1" applyAlignment="1">
      <alignment vertical="center" wrapText="1"/>
    </xf>
    <xf numFmtId="49" fontId="13" fillId="2" borderId="17" xfId="1" applyNumberFormat="1" applyFont="1" applyFill="1" applyBorder="1" applyAlignment="1">
      <alignment vertical="center" wrapText="1"/>
    </xf>
    <xf numFmtId="0" fontId="13" fillId="2" borderId="18" xfId="1" applyFont="1" applyFill="1" applyBorder="1" applyAlignment="1">
      <alignment horizontal="center" vertical="center" wrapText="1"/>
    </xf>
    <xf numFmtId="3" fontId="13" fillId="2" borderId="1" xfId="1" applyNumberFormat="1" applyFont="1" applyFill="1" applyBorder="1" applyAlignment="1">
      <alignment vertical="center" wrapText="1"/>
    </xf>
    <xf numFmtId="49" fontId="3" fillId="0" borderId="0" xfId="1" applyNumberFormat="1"/>
    <xf numFmtId="0" fontId="21" fillId="0" borderId="0" xfId="1" applyFont="1" applyAlignment="1">
      <alignment vertical="center"/>
    </xf>
    <xf numFmtId="0" fontId="20" fillId="0" borderId="0" xfId="1" applyFont="1" applyAlignment="1">
      <alignment vertical="center"/>
    </xf>
    <xf numFmtId="0" fontId="23" fillId="2" borderId="1" xfId="1" applyFont="1" applyFill="1" applyBorder="1" applyAlignment="1">
      <alignment horizontal="center" vertical="center" wrapText="1"/>
    </xf>
    <xf numFmtId="0" fontId="15" fillId="0" borderId="2" xfId="1" applyFont="1" applyBorder="1" applyAlignment="1">
      <alignment vertical="center" wrapText="1"/>
    </xf>
    <xf numFmtId="3" fontId="15" fillId="0" borderId="19" xfId="1" applyNumberFormat="1" applyFont="1" applyBorder="1" applyAlignment="1">
      <alignment horizontal="right" vertical="center" wrapText="1"/>
    </xf>
    <xf numFmtId="3" fontId="9" fillId="0" borderId="0" xfId="1" applyNumberFormat="1" applyFont="1" applyBorder="1" applyAlignment="1">
      <alignment horizontal="right" vertical="center" wrapText="1"/>
    </xf>
    <xf numFmtId="3" fontId="3" fillId="0" borderId="2" xfId="1" applyNumberFormat="1" applyFont="1" applyBorder="1" applyAlignment="1">
      <alignment horizontal="right" vertical="center" wrapText="1"/>
    </xf>
    <xf numFmtId="3" fontId="15" fillId="0" borderId="2" xfId="1" applyNumberFormat="1" applyFont="1" applyBorder="1" applyAlignment="1">
      <alignment horizontal="right" vertical="center" wrapText="1"/>
    </xf>
    <xf numFmtId="3" fontId="13" fillId="2" borderId="1" xfId="1" applyNumberFormat="1" applyFont="1" applyFill="1" applyBorder="1" applyAlignment="1">
      <alignment horizontal="right" vertical="center" wrapText="1"/>
    </xf>
    <xf numFmtId="0" fontId="3" fillId="0" borderId="0" xfId="1" applyFont="1" applyAlignment="1">
      <alignment horizontal="left" vertical="justify" wrapText="1"/>
    </xf>
    <xf numFmtId="0" fontId="15" fillId="0" borderId="19" xfId="1" applyFont="1" applyBorder="1" applyAlignment="1">
      <alignment horizontal="justify" vertical="center" wrapText="1"/>
    </xf>
    <xf numFmtId="0" fontId="15" fillId="0" borderId="2" xfId="1" applyFont="1" applyBorder="1" applyAlignment="1">
      <alignment horizontal="justify" vertical="center" wrapText="1"/>
    </xf>
    <xf numFmtId="0" fontId="4" fillId="0" borderId="0" xfId="6" applyFont="1" applyBorder="1" applyAlignment="1"/>
    <xf numFmtId="0" fontId="4" fillId="0" borderId="0" xfId="3" quotePrefix="1" applyFont="1" applyAlignment="1">
      <alignment vertical="center"/>
    </xf>
    <xf numFmtId="0" fontId="5" fillId="0" borderId="0" xfId="6" quotePrefix="1" applyFont="1" applyBorder="1" applyAlignment="1">
      <alignment vertical="center"/>
    </xf>
    <xf numFmtId="0" fontId="22" fillId="0" borderId="0" xfId="6" applyFont="1" applyBorder="1" applyAlignment="1">
      <alignment vertical="center"/>
    </xf>
    <xf numFmtId="0" fontId="13" fillId="2" borderId="18" xfId="3" applyFont="1" applyFill="1" applyBorder="1" applyAlignment="1">
      <alignment horizontal="center" vertical="center" wrapText="1"/>
    </xf>
    <xf numFmtId="3" fontId="9" fillId="0" borderId="8" xfId="3" applyNumberFormat="1" applyFont="1" applyBorder="1" applyAlignment="1">
      <alignment horizontal="right" vertical="center" wrapText="1"/>
    </xf>
    <xf numFmtId="3" fontId="13" fillId="2" borderId="18" xfId="3" applyNumberFormat="1" applyFont="1" applyFill="1" applyBorder="1" applyAlignment="1">
      <alignment horizontal="right" vertical="center" wrapText="1"/>
    </xf>
    <xf numFmtId="0" fontId="20" fillId="0" borderId="0" xfId="3" applyFont="1" applyAlignment="1">
      <alignment vertical="center"/>
    </xf>
    <xf numFmtId="0" fontId="3" fillId="0" borderId="0" xfId="3" applyFont="1"/>
    <xf numFmtId="0" fontId="22" fillId="0" borderId="0" xfId="3" applyFont="1" applyFill="1" applyBorder="1" applyAlignment="1">
      <alignment horizontal="center"/>
    </xf>
    <xf numFmtId="0" fontId="22" fillId="0" borderId="11" xfId="3" applyFont="1" applyFill="1" applyBorder="1" applyAlignment="1">
      <alignment horizontal="center"/>
    </xf>
    <xf numFmtId="0" fontId="22" fillId="0" borderId="11" xfId="3" applyFont="1" applyFill="1" applyBorder="1" applyAlignment="1">
      <alignment horizontal="center" vertical="center" wrapText="1"/>
    </xf>
    <xf numFmtId="0" fontId="13" fillId="2" borderId="9" xfId="3" applyFont="1" applyFill="1" applyBorder="1" applyAlignment="1">
      <alignment horizontal="center" vertical="center" wrapText="1"/>
    </xf>
    <xf numFmtId="0" fontId="13" fillId="2" borderId="22" xfId="3" applyFont="1" applyFill="1" applyBorder="1" applyAlignment="1">
      <alignment horizontal="center" vertical="center" wrapText="1"/>
    </xf>
    <xf numFmtId="0" fontId="13" fillId="2" borderId="23" xfId="3" applyFont="1" applyFill="1" applyBorder="1" applyAlignment="1">
      <alignment horizontal="center" vertical="center" wrapText="1"/>
    </xf>
    <xf numFmtId="0" fontId="13" fillId="2" borderId="24" xfId="3" applyFont="1" applyFill="1" applyBorder="1" applyAlignment="1">
      <alignment horizontal="center" vertical="center" wrapText="1"/>
    </xf>
    <xf numFmtId="0" fontId="3" fillId="0" borderId="26" xfId="7" applyFont="1" applyFill="1" applyBorder="1" applyAlignment="1">
      <alignment horizontal="left" vertical="center" wrapText="1"/>
    </xf>
    <xf numFmtId="0" fontId="3" fillId="0" borderId="26" xfId="7" applyFont="1" applyFill="1" applyBorder="1" applyAlignment="1">
      <alignment horizontal="center" vertical="center" wrapText="1"/>
    </xf>
    <xf numFmtId="43" fontId="3" fillId="0" borderId="26" xfId="8" applyFont="1" applyFill="1" applyBorder="1" applyAlignment="1">
      <alignment horizontal="right" vertical="center" wrapText="1"/>
    </xf>
    <xf numFmtId="4" fontId="3" fillId="0" borderId="27" xfId="7" applyNumberFormat="1" applyFont="1" applyFill="1" applyBorder="1" applyAlignment="1">
      <alignment horizontal="right" vertical="center" wrapText="1"/>
    </xf>
    <xf numFmtId="0" fontId="3" fillId="0" borderId="28" xfId="7" applyFont="1" applyFill="1" applyBorder="1" applyAlignment="1">
      <alignment horizontal="center" vertical="center" wrapText="1"/>
    </xf>
    <xf numFmtId="4" fontId="3" fillId="0" borderId="27" xfId="8" applyNumberFormat="1" applyFont="1" applyFill="1" applyBorder="1" applyAlignment="1">
      <alignment horizontal="right" vertical="center" wrapText="1"/>
    </xf>
    <xf numFmtId="0" fontId="3" fillId="0" borderId="29" xfId="7" applyFont="1" applyFill="1" applyBorder="1" applyAlignment="1">
      <alignment horizontal="center" vertical="center" wrapText="1"/>
    </xf>
    <xf numFmtId="0" fontId="3" fillId="0" borderId="0" xfId="7" applyFont="1" applyFill="1" applyBorder="1" applyAlignment="1">
      <alignment horizontal="left" vertical="center" wrapText="1"/>
    </xf>
    <xf numFmtId="43" fontId="3" fillId="0" borderId="31" xfId="8" applyFont="1" applyFill="1" applyBorder="1" applyAlignment="1">
      <alignment horizontal="right" vertical="center" wrapText="1"/>
    </xf>
    <xf numFmtId="164" fontId="13" fillId="2" borderId="1" xfId="9" applyFont="1" applyFill="1" applyBorder="1" applyAlignment="1">
      <alignment horizontal="right" vertical="center" wrapText="1"/>
    </xf>
    <xf numFmtId="0" fontId="26" fillId="0" borderId="0" xfId="1" applyFont="1"/>
    <xf numFmtId="3" fontId="26" fillId="0" borderId="8" xfId="3" applyNumberFormat="1" applyFont="1" applyBorder="1" applyAlignment="1">
      <alignment horizontal="right" vertical="center" wrapText="1"/>
    </xf>
    <xf numFmtId="3" fontId="22" fillId="0" borderId="8" xfId="3" applyNumberFormat="1" applyFont="1" applyBorder="1" applyAlignment="1">
      <alignment horizontal="right" vertical="center" wrapText="1"/>
    </xf>
    <xf numFmtId="3" fontId="5" fillId="0" borderId="8" xfId="3" applyNumberFormat="1" applyFont="1" applyBorder="1" applyAlignment="1">
      <alignment horizontal="right" vertical="center" wrapText="1"/>
    </xf>
    <xf numFmtId="3" fontId="22" fillId="0" borderId="8" xfId="3" applyNumberFormat="1" applyFont="1" applyFill="1" applyBorder="1" applyAlignment="1">
      <alignment horizontal="right" vertical="center" wrapText="1"/>
    </xf>
    <xf numFmtId="3" fontId="27" fillId="0" borderId="8" xfId="3" applyNumberFormat="1" applyFont="1" applyBorder="1" applyAlignment="1">
      <alignment horizontal="right" vertical="center" wrapText="1"/>
    </xf>
    <xf numFmtId="3" fontId="3" fillId="0" borderId="0" xfId="3" applyNumberFormat="1" applyFont="1" applyAlignment="1">
      <alignment vertical="center" wrapText="1"/>
    </xf>
    <xf numFmtId="3" fontId="29" fillId="0" borderId="8" xfId="3" applyNumberFormat="1" applyFont="1" applyBorder="1" applyAlignment="1">
      <alignment horizontal="right" vertical="center" wrapText="1"/>
    </xf>
    <xf numFmtId="0" fontId="26" fillId="0" borderId="0" xfId="3" applyFont="1" applyAlignment="1">
      <alignment vertical="center"/>
    </xf>
    <xf numFmtId="0" fontId="26" fillId="0" borderId="0" xfId="1" applyFont="1" applyAlignment="1">
      <alignment vertical="top"/>
    </xf>
    <xf numFmtId="0" fontId="26" fillId="0" borderId="0" xfId="3" applyFont="1" applyAlignment="1">
      <alignment vertical="top"/>
    </xf>
    <xf numFmtId="0" fontId="26" fillId="0" borderId="2" xfId="3" applyFont="1" applyBorder="1" applyAlignment="1">
      <alignment horizontal="justify" vertical="top" wrapText="1"/>
    </xf>
    <xf numFmtId="3" fontId="26" fillId="0" borderId="8" xfId="3" applyNumberFormat="1" applyFont="1" applyBorder="1" applyAlignment="1">
      <alignment horizontal="right" vertical="top" wrapText="1"/>
    </xf>
    <xf numFmtId="0" fontId="22" fillId="0" borderId="2" xfId="3" applyFont="1" applyBorder="1" applyAlignment="1">
      <alignment horizontal="justify" vertical="top" wrapText="1"/>
    </xf>
    <xf numFmtId="3" fontId="5" fillId="0" borderId="8" xfId="3" applyNumberFormat="1" applyFont="1" applyFill="1" applyBorder="1" applyAlignment="1">
      <alignment horizontal="right" vertical="top" wrapText="1"/>
    </xf>
    <xf numFmtId="3" fontId="5" fillId="0" borderId="8" xfId="3" applyNumberFormat="1" applyFont="1" applyBorder="1" applyAlignment="1">
      <alignment horizontal="right" vertical="top" wrapText="1"/>
    </xf>
    <xf numFmtId="0" fontId="3" fillId="0" borderId="2" xfId="3" applyFont="1" applyBorder="1" applyAlignment="1">
      <alignment horizontal="justify" vertical="top" wrapText="1"/>
    </xf>
    <xf numFmtId="3" fontId="3" fillId="0" borderId="8" xfId="3" applyNumberFormat="1" applyFont="1" applyFill="1" applyBorder="1" applyAlignment="1">
      <alignment horizontal="right" vertical="top" wrapText="1"/>
    </xf>
    <xf numFmtId="3" fontId="3" fillId="0" borderId="8" xfId="3" applyNumberFormat="1" applyFont="1" applyBorder="1" applyAlignment="1">
      <alignment horizontal="right" vertical="top" wrapText="1"/>
    </xf>
    <xf numFmtId="3" fontId="29" fillId="0" borderId="8" xfId="3" applyNumberFormat="1" applyFont="1" applyBorder="1" applyAlignment="1">
      <alignment horizontal="right" vertical="top" wrapText="1"/>
    </xf>
    <xf numFmtId="0" fontId="3" fillId="0" borderId="0" xfId="3"/>
    <xf numFmtId="0" fontId="3" fillId="0" borderId="0" xfId="1" applyAlignment="1">
      <alignment horizontal="center"/>
    </xf>
    <xf numFmtId="0" fontId="30" fillId="0" borderId="0" xfId="1" applyFont="1" applyAlignment="1">
      <alignment horizontal="center" vertical="center"/>
    </xf>
    <xf numFmtId="0" fontId="31" fillId="0" borderId="0" xfId="6" applyFont="1" applyBorder="1" applyAlignment="1"/>
    <xf numFmtId="0" fontId="31" fillId="0" borderId="0" xfId="3" quotePrefix="1" applyFont="1" applyAlignment="1">
      <alignment vertical="center"/>
    </xf>
    <xf numFmtId="0" fontId="31" fillId="0" borderId="0" xfId="6" quotePrefix="1" applyFont="1" applyBorder="1" applyAlignment="1">
      <alignment vertical="center" wrapText="1"/>
    </xf>
    <xf numFmtId="0" fontId="33" fillId="0" borderId="0" xfId="6" applyFont="1" applyBorder="1" applyAlignment="1">
      <alignment vertical="center"/>
    </xf>
    <xf numFmtId="0" fontId="34" fillId="0" borderId="0" xfId="1" applyFont="1"/>
    <xf numFmtId="0" fontId="34" fillId="0" borderId="0" xfId="1" applyFont="1" applyAlignment="1">
      <alignment horizontal="center"/>
    </xf>
    <xf numFmtId="0" fontId="35" fillId="0" borderId="0" xfId="1" applyFont="1" applyAlignment="1">
      <alignment horizontal="center" vertical="center"/>
    </xf>
    <xf numFmtId="0" fontId="36" fillId="0" borderId="7" xfId="1" applyFont="1" applyBorder="1"/>
    <xf numFmtId="0" fontId="37" fillId="3" borderId="6" xfId="3" applyFont="1" applyFill="1" applyBorder="1" applyAlignment="1">
      <alignment horizontal="center" vertical="center"/>
    </xf>
    <xf numFmtId="0" fontId="37" fillId="3" borderId="2" xfId="3" applyFont="1" applyFill="1" applyBorder="1" applyAlignment="1">
      <alignment horizontal="center" vertical="center"/>
    </xf>
    <xf numFmtId="3" fontId="36" fillId="0" borderId="2" xfId="1" applyNumberFormat="1" applyFont="1" applyBorder="1"/>
    <xf numFmtId="15" fontId="37" fillId="3" borderId="2" xfId="3" applyNumberFormat="1" applyFont="1" applyFill="1" applyBorder="1" applyAlignment="1">
      <alignment horizontal="center" vertical="center"/>
    </xf>
    <xf numFmtId="0" fontId="38" fillId="0" borderId="7" xfId="1" applyFont="1" applyBorder="1"/>
    <xf numFmtId="0" fontId="38" fillId="0" borderId="8" xfId="1" applyFont="1" applyBorder="1"/>
    <xf numFmtId="0" fontId="38" fillId="0" borderId="2" xfId="1" applyFont="1" applyBorder="1"/>
    <xf numFmtId="0" fontId="36" fillId="0" borderId="2" xfId="1" applyFont="1" applyBorder="1"/>
    <xf numFmtId="0" fontId="38" fillId="0" borderId="2" xfId="1" applyFont="1" applyBorder="1" applyAlignment="1">
      <alignment horizontal="center"/>
    </xf>
    <xf numFmtId="0" fontId="38" fillId="0" borderId="2" xfId="1" applyFont="1" applyBorder="1" applyAlignment="1">
      <alignment horizontal="center" vertical="center"/>
    </xf>
    <xf numFmtId="3" fontId="38" fillId="0" borderId="2" xfId="1" applyNumberFormat="1" applyFont="1" applyBorder="1"/>
    <xf numFmtId="0" fontId="39" fillId="0" borderId="8" xfId="1" applyFont="1" applyBorder="1"/>
    <xf numFmtId="165" fontId="38" fillId="0" borderId="2" xfId="10" applyFont="1" applyBorder="1"/>
    <xf numFmtId="0" fontId="40" fillId="0" borderId="8" xfId="1" applyFont="1" applyBorder="1"/>
    <xf numFmtId="0" fontId="38" fillId="0" borderId="7" xfId="1" applyFont="1" applyBorder="1" applyAlignment="1">
      <alignment vertical="center"/>
    </xf>
    <xf numFmtId="0" fontId="38" fillId="0" borderId="8" xfId="1" applyFont="1" applyBorder="1" applyAlignment="1">
      <alignment horizontal="left" vertical="center" wrapText="1"/>
    </xf>
    <xf numFmtId="15" fontId="38" fillId="0" borderId="2" xfId="1" applyNumberFormat="1" applyFont="1" applyBorder="1" applyAlignment="1">
      <alignment horizontal="center" vertical="center"/>
    </xf>
    <xf numFmtId="0" fontId="3" fillId="0" borderId="0" xfId="1" applyAlignment="1">
      <alignment vertical="center"/>
    </xf>
    <xf numFmtId="0" fontId="38" fillId="0" borderId="7" xfId="1" applyFont="1" applyFill="1" applyBorder="1" applyAlignment="1">
      <alignment vertical="center"/>
    </xf>
    <xf numFmtId="0" fontId="38" fillId="0" borderId="2" xfId="1" applyFont="1" applyFill="1" applyBorder="1" applyAlignment="1">
      <alignment horizontal="center" vertical="center"/>
    </xf>
    <xf numFmtId="0" fontId="3" fillId="0" borderId="0" xfId="1" applyFill="1" applyAlignment="1">
      <alignment vertical="center"/>
    </xf>
    <xf numFmtId="0" fontId="38" fillId="0" borderId="7" xfId="1" applyFont="1" applyFill="1" applyBorder="1"/>
    <xf numFmtId="0" fontId="38" fillId="0" borderId="8" xfId="1" applyFont="1" applyFill="1" applyBorder="1"/>
    <xf numFmtId="0" fontId="38" fillId="0" borderId="2" xfId="1" applyFont="1" applyFill="1" applyBorder="1"/>
    <xf numFmtId="3" fontId="38" fillId="0" borderId="2" xfId="1" applyNumberFormat="1" applyFont="1" applyFill="1" applyBorder="1"/>
    <xf numFmtId="0" fontId="38" fillId="0" borderId="2" xfId="1" applyFont="1" applyFill="1" applyBorder="1" applyAlignment="1">
      <alignment horizontal="center"/>
    </xf>
    <xf numFmtId="0" fontId="3" fillId="0" borderId="0" xfId="1" applyFill="1"/>
    <xf numFmtId="0" fontId="36" fillId="0" borderId="7" xfId="1" applyFont="1" applyFill="1" applyBorder="1"/>
    <xf numFmtId="0" fontId="36" fillId="0" borderId="0" xfId="1" applyFont="1" applyFill="1" applyBorder="1"/>
    <xf numFmtId="0" fontId="36" fillId="0" borderId="2" xfId="1" applyFont="1" applyFill="1" applyBorder="1"/>
    <xf numFmtId="15" fontId="38" fillId="0" borderId="2" xfId="1" applyNumberFormat="1" applyFont="1" applyFill="1" applyBorder="1"/>
    <xf numFmtId="0" fontId="38" fillId="0" borderId="0" xfId="1" applyFont="1"/>
    <xf numFmtId="15" fontId="38" fillId="0" borderId="2" xfId="1" applyNumberFormat="1" applyFont="1" applyBorder="1"/>
    <xf numFmtId="0" fontId="38" fillId="0" borderId="0" xfId="1" applyFont="1" applyBorder="1"/>
    <xf numFmtId="0" fontId="39" fillId="0" borderId="0" xfId="1" applyFont="1" applyBorder="1"/>
    <xf numFmtId="0" fontId="38" fillId="0" borderId="8" xfId="1" quotePrefix="1" applyFont="1" applyBorder="1" applyAlignment="1">
      <alignment horizontal="left" vertical="center" wrapText="1"/>
    </xf>
    <xf numFmtId="15" fontId="38" fillId="0" borderId="2" xfId="1" applyNumberFormat="1" applyFont="1" applyBorder="1" applyAlignment="1">
      <alignment vertical="center"/>
    </xf>
    <xf numFmtId="0" fontId="36" fillId="0" borderId="8" xfId="1" applyFont="1" applyBorder="1"/>
    <xf numFmtId="0" fontId="38" fillId="0" borderId="8" xfId="1" applyFont="1" applyBorder="1" applyAlignment="1">
      <alignment horizontal="left" vertical="center"/>
    </xf>
    <xf numFmtId="0" fontId="38" fillId="0" borderId="10" xfId="1" applyFont="1" applyBorder="1"/>
    <xf numFmtId="0" fontId="38" fillId="0" borderId="12" xfId="1" applyFont="1" applyBorder="1" applyAlignment="1">
      <alignment horizontal="left" vertical="center" wrapText="1"/>
    </xf>
    <xf numFmtId="0" fontId="41" fillId="2" borderId="19" xfId="3" applyFont="1" applyFill="1" applyBorder="1" applyAlignment="1">
      <alignment horizontal="center" vertical="center"/>
    </xf>
    <xf numFmtId="0" fontId="41" fillId="2" borderId="3" xfId="3" applyFont="1" applyFill="1" applyBorder="1" applyAlignment="1">
      <alignment horizontal="center" vertical="center"/>
    </xf>
    <xf numFmtId="165" fontId="3" fillId="0" borderId="0" xfId="10" applyFill="1" applyAlignment="1">
      <alignment vertical="center"/>
    </xf>
    <xf numFmtId="165" fontId="3" fillId="0" borderId="0" xfId="10"/>
    <xf numFmtId="165" fontId="3" fillId="0" borderId="0" xfId="10" applyAlignment="1">
      <alignment vertical="center"/>
    </xf>
    <xf numFmtId="165" fontId="3" fillId="0" borderId="0" xfId="1" applyNumberFormat="1"/>
    <xf numFmtId="0" fontId="13" fillId="2" borderId="1" xfId="3" applyFont="1" applyFill="1" applyBorder="1" applyAlignment="1">
      <alignment horizontal="center" vertical="center" wrapText="1"/>
    </xf>
    <xf numFmtId="0" fontId="9" fillId="0" borderId="2" xfId="3" applyFont="1" applyBorder="1" applyAlignment="1">
      <alignment horizontal="justify" vertical="center" wrapText="1"/>
    </xf>
    <xf numFmtId="3" fontId="7" fillId="0" borderId="8" xfId="3" applyNumberFormat="1" applyFont="1" applyBorder="1" applyAlignment="1">
      <alignment horizontal="right" vertical="center" wrapText="1"/>
    </xf>
    <xf numFmtId="3" fontId="43" fillId="0" borderId="8" xfId="3" applyNumberFormat="1" applyFont="1" applyBorder="1" applyAlignment="1">
      <alignment horizontal="right" vertical="center" wrapText="1"/>
    </xf>
    <xf numFmtId="0" fontId="9" fillId="0" borderId="2" xfId="3" applyFont="1" applyBorder="1" applyAlignment="1">
      <alignment horizontal="left" vertical="center" wrapText="1" indent="6"/>
    </xf>
    <xf numFmtId="3" fontId="3" fillId="0" borderId="0" xfId="3" applyNumberFormat="1"/>
    <xf numFmtId="0" fontId="9" fillId="0" borderId="2" xfId="3" applyFont="1" applyBorder="1" applyAlignment="1">
      <alignment vertical="center" wrapText="1"/>
    </xf>
    <xf numFmtId="0" fontId="9" fillId="0" borderId="2" xfId="3" applyFont="1" applyBorder="1" applyAlignment="1">
      <alignment horizontal="left" vertical="center" wrapText="1" indent="2"/>
    </xf>
    <xf numFmtId="0" fontId="44" fillId="0" borderId="0" xfId="3" applyFont="1" applyAlignment="1">
      <alignment vertical="center"/>
    </xf>
    <xf numFmtId="0" fontId="3" fillId="0" borderId="2" xfId="3" applyFont="1" applyBorder="1" applyAlignment="1">
      <alignment horizontal="justify" vertical="center" wrapText="1"/>
    </xf>
    <xf numFmtId="0" fontId="15" fillId="0" borderId="2" xfId="3" applyFont="1" applyBorder="1" applyAlignment="1">
      <alignment horizontal="right" vertical="center" wrapText="1"/>
    </xf>
    <xf numFmtId="3" fontId="15" fillId="0" borderId="2" xfId="3" applyNumberFormat="1" applyFont="1" applyBorder="1" applyAlignment="1">
      <alignment horizontal="right" vertical="center" wrapText="1"/>
    </xf>
    <xf numFmtId="0" fontId="15" fillId="0" borderId="2" xfId="3" applyFont="1" applyBorder="1" applyAlignment="1">
      <alignment vertical="center" wrapText="1"/>
    </xf>
    <xf numFmtId="0" fontId="7" fillId="0" borderId="2" xfId="3" applyFont="1" applyBorder="1" applyAlignment="1">
      <alignment horizontal="justify" vertical="center" wrapText="1"/>
    </xf>
    <xf numFmtId="0" fontId="3" fillId="0" borderId="2" xfId="3" applyFont="1" applyBorder="1" applyAlignment="1">
      <alignment vertical="center" wrapText="1"/>
    </xf>
    <xf numFmtId="0" fontId="15" fillId="0" borderId="3" xfId="3" applyFont="1" applyBorder="1" applyAlignment="1">
      <alignment vertical="center" wrapText="1"/>
    </xf>
    <xf numFmtId="3" fontId="15" fillId="0" borderId="3" xfId="3" applyNumberFormat="1" applyFont="1" applyBorder="1" applyAlignment="1">
      <alignment horizontal="right" vertical="center" wrapText="1"/>
    </xf>
    <xf numFmtId="0" fontId="15" fillId="0" borderId="3" xfId="3" applyFont="1" applyBorder="1" applyAlignment="1">
      <alignment horizontal="right" vertical="center" wrapText="1"/>
    </xf>
    <xf numFmtId="0" fontId="18" fillId="0" borderId="0" xfId="6" applyFont="1" applyBorder="1"/>
    <xf numFmtId="0" fontId="26" fillId="0" borderId="0" xfId="6" applyFont="1" applyBorder="1"/>
    <xf numFmtId="0" fontId="26" fillId="0" borderId="0" xfId="6" applyFont="1" applyBorder="1" applyAlignment="1">
      <alignment horizontal="right"/>
    </xf>
    <xf numFmtId="0" fontId="3" fillId="0" borderId="0" xfId="6" applyFont="1" applyBorder="1"/>
    <xf numFmtId="0" fontId="18" fillId="0" borderId="0" xfId="6" applyFont="1" applyFill="1" applyBorder="1"/>
    <xf numFmtId="0" fontId="22" fillId="0" borderId="0" xfId="6" applyFont="1" applyFill="1" applyBorder="1" applyAlignment="1">
      <alignment horizontal="left" vertical="center"/>
    </xf>
    <xf numFmtId="3" fontId="22" fillId="0" borderId="0" xfId="6" applyNumberFormat="1" applyFont="1" applyFill="1" applyBorder="1" applyAlignment="1">
      <alignment horizontal="right" vertical="center"/>
    </xf>
    <xf numFmtId="3" fontId="22" fillId="0" borderId="0" xfId="6" applyNumberFormat="1" applyFont="1" applyFill="1" applyBorder="1" applyAlignment="1">
      <alignment horizontal="centerContinuous" vertical="center"/>
    </xf>
    <xf numFmtId="0" fontId="3" fillId="0" borderId="4" xfId="6" applyFont="1" applyBorder="1" applyAlignment="1">
      <alignment horizontal="center" vertical="center"/>
    </xf>
    <xf numFmtId="0" fontId="3" fillId="0" borderId="5" xfId="6" applyFont="1" applyBorder="1" applyAlignment="1">
      <alignment vertical="center"/>
    </xf>
    <xf numFmtId="4" fontId="3" fillId="0" borderId="32" xfId="6" applyNumberFormat="1" applyFont="1" applyBorder="1" applyAlignment="1">
      <alignment horizontal="right" vertical="center"/>
    </xf>
    <xf numFmtId="4" fontId="3" fillId="0" borderId="33" xfId="6" applyNumberFormat="1" applyFont="1" applyBorder="1" applyAlignment="1">
      <alignment horizontal="center" vertical="center"/>
    </xf>
    <xf numFmtId="0" fontId="46" fillId="0" borderId="0" xfId="6" applyFont="1" applyBorder="1" applyAlignment="1">
      <alignment vertical="center"/>
    </xf>
    <xf numFmtId="3" fontId="22" fillId="0" borderId="34" xfId="6" applyNumberFormat="1" applyFont="1" applyBorder="1" applyAlignment="1">
      <alignment horizontal="right" vertical="center"/>
    </xf>
    <xf numFmtId="4" fontId="22" fillId="0" borderId="35" xfId="6" applyNumberFormat="1" applyFont="1" applyBorder="1" applyAlignment="1">
      <alignment horizontal="center" vertical="center"/>
    </xf>
    <xf numFmtId="0" fontId="3" fillId="0" borderId="7" xfId="6" applyFont="1" applyBorder="1" applyAlignment="1">
      <alignment horizontal="center" vertical="center"/>
    </xf>
    <xf numFmtId="0" fontId="3" fillId="0" borderId="0" xfId="6" applyFont="1" applyBorder="1" applyAlignment="1">
      <alignment vertical="center"/>
    </xf>
    <xf numFmtId="3" fontId="3" fillId="0" borderId="34" xfId="6" applyNumberFormat="1" applyFont="1" applyBorder="1" applyAlignment="1">
      <alignment horizontal="right" vertical="center"/>
    </xf>
    <xf numFmtId="4" fontId="46" fillId="0" borderId="35" xfId="6" applyNumberFormat="1" applyFont="1" applyBorder="1" applyAlignment="1">
      <alignment horizontal="center" vertical="center"/>
    </xf>
    <xf numFmtId="4" fontId="3" fillId="0" borderId="34" xfId="6" applyNumberFormat="1" applyFont="1" applyBorder="1" applyAlignment="1">
      <alignment horizontal="right" vertical="center"/>
    </xf>
    <xf numFmtId="0" fontId="46" fillId="0" borderId="7" xfId="6" applyFont="1" applyBorder="1" applyAlignment="1">
      <alignment horizontal="left" vertical="center" wrapText="1"/>
    </xf>
    <xf numFmtId="3" fontId="18" fillId="0" borderId="0" xfId="6" applyNumberFormat="1" applyFont="1" applyBorder="1"/>
    <xf numFmtId="0" fontId="46" fillId="0" borderId="7" xfId="6" applyFont="1" applyBorder="1" applyAlignment="1">
      <alignment horizontal="left" vertical="center"/>
    </xf>
    <xf numFmtId="0" fontId="47" fillId="0" borderId="0" xfId="6" applyFont="1" applyFill="1" applyBorder="1"/>
    <xf numFmtId="0" fontId="47" fillId="0" borderId="0" xfId="6" applyFont="1" applyBorder="1"/>
    <xf numFmtId="0" fontId="3" fillId="0" borderId="0" xfId="6" applyFont="1" applyBorder="1" applyAlignment="1">
      <alignment horizontal="left" vertical="center"/>
    </xf>
    <xf numFmtId="3" fontId="46" fillId="0" borderId="34" xfId="6" applyNumberFormat="1" applyFont="1" applyBorder="1" applyAlignment="1">
      <alignment horizontal="right" vertical="center"/>
    </xf>
    <xf numFmtId="0" fontId="24" fillId="0" borderId="0" xfId="6" applyFont="1" applyBorder="1" applyAlignment="1">
      <alignment vertical="center"/>
    </xf>
    <xf numFmtId="3" fontId="46" fillId="0" borderId="34" xfId="6" applyNumberFormat="1" applyFont="1" applyFill="1" applyBorder="1" applyAlignment="1">
      <alignment horizontal="right" vertical="center"/>
    </xf>
    <xf numFmtId="0" fontId="22" fillId="0" borderId="7" xfId="6" applyFont="1" applyBorder="1" applyAlignment="1">
      <alignment vertical="center"/>
    </xf>
    <xf numFmtId="3" fontId="22" fillId="0" borderId="34" xfId="6" applyNumberFormat="1" applyFont="1" applyFill="1" applyBorder="1" applyAlignment="1">
      <alignment horizontal="right" vertical="center"/>
    </xf>
    <xf numFmtId="0" fontId="46" fillId="0" borderId="7" xfId="6" applyFont="1" applyBorder="1" applyAlignment="1">
      <alignment vertical="center"/>
    </xf>
    <xf numFmtId="3" fontId="3" fillId="0" borderId="34" xfId="6" applyNumberFormat="1" applyFont="1" applyFill="1" applyBorder="1" applyAlignment="1">
      <alignment horizontal="right" vertical="center"/>
    </xf>
    <xf numFmtId="0" fontId="3" fillId="0" borderId="7" xfId="6" applyFont="1" applyBorder="1" applyAlignment="1">
      <alignment vertical="center"/>
    </xf>
    <xf numFmtId="0" fontId="3" fillId="0" borderId="0" xfId="6" quotePrefix="1" applyFont="1" applyBorder="1" applyAlignment="1">
      <alignment horizontal="left" vertical="center"/>
    </xf>
    <xf numFmtId="166" fontId="46" fillId="0" borderId="35" xfId="6" applyNumberFormat="1" applyFont="1" applyBorder="1" applyAlignment="1">
      <alignment horizontal="center" vertical="center"/>
    </xf>
    <xf numFmtId="4" fontId="46" fillId="0" borderId="34" xfId="6" applyNumberFormat="1" applyFont="1" applyBorder="1" applyAlignment="1">
      <alignment horizontal="right" vertical="center"/>
    </xf>
    <xf numFmtId="0" fontId="48" fillId="2" borderId="7" xfId="6" applyFont="1" applyFill="1" applyBorder="1" applyAlignment="1">
      <alignment horizontal="centerContinuous" vertical="center"/>
    </xf>
    <xf numFmtId="0" fontId="48" fillId="2" borderId="0" xfId="6" applyFont="1" applyFill="1" applyBorder="1" applyAlignment="1">
      <alignment horizontal="centerContinuous" vertical="center"/>
    </xf>
    <xf numFmtId="4" fontId="46" fillId="0" borderId="34" xfId="6" applyNumberFormat="1" applyFont="1" applyFill="1" applyBorder="1" applyAlignment="1">
      <alignment horizontal="center" vertical="center"/>
    </xf>
    <xf numFmtId="0" fontId="3" fillId="0" borderId="10" xfId="6" applyFont="1" applyBorder="1" applyAlignment="1">
      <alignment vertical="center"/>
    </xf>
    <xf numFmtId="0" fontId="3" fillId="0" borderId="11" xfId="6" applyFont="1" applyBorder="1" applyAlignment="1">
      <alignment vertical="center"/>
    </xf>
    <xf numFmtId="0" fontId="46" fillId="0" borderId="11" xfId="6" applyFont="1" applyBorder="1" applyAlignment="1">
      <alignment horizontal="right" vertical="center"/>
    </xf>
    <xf numFmtId="4" fontId="46" fillId="0" borderId="37" xfId="6" applyNumberFormat="1" applyFont="1" applyBorder="1" applyAlignment="1">
      <alignment horizontal="right" vertical="center"/>
    </xf>
    <xf numFmtId="4" fontId="3" fillId="0" borderId="38" xfId="6" applyNumberFormat="1" applyFont="1" applyBorder="1" applyAlignment="1">
      <alignment horizontal="center" vertical="center"/>
    </xf>
    <xf numFmtId="0" fontId="3" fillId="0" borderId="17" xfId="6" applyFont="1" applyBorder="1" applyAlignment="1">
      <alignment vertical="center"/>
    </xf>
    <xf numFmtId="0" fontId="46" fillId="0" borderId="17" xfId="6" applyFont="1" applyBorder="1" applyAlignment="1">
      <alignment horizontal="right" vertical="center"/>
    </xf>
    <xf numFmtId="4" fontId="46" fillId="0" borderId="17" xfId="6" applyNumberFormat="1" applyFont="1" applyBorder="1" applyAlignment="1">
      <alignment horizontal="right" vertical="center"/>
    </xf>
    <xf numFmtId="4" fontId="3" fillId="0" borderId="17" xfId="6" applyNumberFormat="1" applyFont="1" applyBorder="1" applyAlignment="1">
      <alignment horizontal="center" vertical="center"/>
    </xf>
    <xf numFmtId="0" fontId="3" fillId="0" borderId="4" xfId="6" applyFont="1" applyBorder="1" applyAlignment="1">
      <alignment vertical="center"/>
    </xf>
    <xf numFmtId="0" fontId="46" fillId="0" borderId="5" xfId="6" applyFont="1" applyBorder="1" applyAlignment="1">
      <alignment horizontal="right" vertical="center"/>
    </xf>
    <xf numFmtId="4" fontId="46" fillId="0" borderId="32" xfId="6" applyNumberFormat="1" applyFont="1" applyBorder="1" applyAlignment="1">
      <alignment horizontal="right" vertical="center"/>
    </xf>
    <xf numFmtId="0" fontId="46" fillId="0" borderId="0" xfId="6" applyFont="1" applyBorder="1" applyAlignment="1">
      <alignment horizontal="right" vertical="center"/>
    </xf>
    <xf numFmtId="4" fontId="3" fillId="0" borderId="35" xfId="6" applyNumberFormat="1" applyFont="1" applyBorder="1" applyAlignment="1">
      <alignment horizontal="center" vertical="center"/>
    </xf>
    <xf numFmtId="0" fontId="22" fillId="0" borderId="0" xfId="6" applyFont="1" applyBorder="1" applyAlignment="1">
      <alignment horizontal="right" vertical="center"/>
    </xf>
    <xf numFmtId="4" fontId="22" fillId="0" borderId="34" xfId="6" applyNumberFormat="1" applyFont="1" applyBorder="1" applyAlignment="1">
      <alignment horizontal="right" vertical="center"/>
    </xf>
    <xf numFmtId="4" fontId="24" fillId="0" borderId="35" xfId="6" applyNumberFormat="1" applyFont="1" applyBorder="1" applyAlignment="1">
      <alignment horizontal="center" vertical="center"/>
    </xf>
    <xf numFmtId="0" fontId="24" fillId="0" borderId="7" xfId="6" applyFont="1" applyBorder="1" applyAlignment="1">
      <alignment horizontal="center" vertical="center"/>
    </xf>
    <xf numFmtId="0" fontId="18" fillId="0" borderId="0" xfId="6" applyFont="1" applyBorder="1" applyAlignment="1">
      <alignment wrapText="1"/>
    </xf>
    <xf numFmtId="0" fontId="24" fillId="0" borderId="0" xfId="6" applyFont="1" applyBorder="1" applyAlignment="1">
      <alignment horizontal="left" vertical="center"/>
    </xf>
    <xf numFmtId="0" fontId="48" fillId="0" borderId="10" xfId="6" applyFont="1" applyBorder="1" applyAlignment="1">
      <alignment vertical="center"/>
    </xf>
    <xf numFmtId="0" fontId="49" fillId="0" borderId="11" xfId="6" applyFont="1" applyBorder="1" applyAlignment="1">
      <alignment vertical="center"/>
    </xf>
    <xf numFmtId="4" fontId="49" fillId="0" borderId="37" xfId="6" applyNumberFormat="1" applyFont="1" applyBorder="1" applyAlignment="1">
      <alignment horizontal="right" vertical="center"/>
    </xf>
    <xf numFmtId="0" fontId="49" fillId="0" borderId="38" xfId="6" applyFont="1" applyBorder="1" applyAlignment="1">
      <alignment horizontal="center" vertical="center"/>
    </xf>
    <xf numFmtId="0" fontId="48" fillId="0" borderId="0" xfId="6" applyFont="1" applyBorder="1" applyAlignment="1">
      <alignment vertical="center"/>
    </xf>
    <xf numFmtId="0" fontId="49" fillId="0" borderId="0" xfId="6" applyFont="1" applyBorder="1" applyAlignment="1">
      <alignment vertical="center"/>
    </xf>
    <xf numFmtId="4" fontId="49" fillId="0" borderId="0" xfId="6" applyNumberFormat="1" applyFont="1" applyBorder="1" applyAlignment="1">
      <alignment horizontal="right" vertical="center"/>
    </xf>
    <xf numFmtId="0" fontId="49" fillId="0" borderId="0" xfId="6" applyFont="1" applyBorder="1" applyAlignment="1">
      <alignment horizontal="center" vertical="center"/>
    </xf>
    <xf numFmtId="0" fontId="18" fillId="0" borderId="0" xfId="6" applyFont="1" applyBorder="1" applyAlignment="1">
      <alignment horizontal="right"/>
    </xf>
    <xf numFmtId="3" fontId="46" fillId="0" borderId="0" xfId="6" applyNumberFormat="1" applyFont="1" applyBorder="1" applyAlignment="1">
      <alignment horizontal="right" vertical="center"/>
    </xf>
    <xf numFmtId="3" fontId="18" fillId="0" borderId="0" xfId="6" applyNumberFormat="1" applyFont="1" applyBorder="1" applyAlignment="1">
      <alignment horizontal="right"/>
    </xf>
    <xf numFmtId="0" fontId="22" fillId="0" borderId="11" xfId="6" applyFont="1" applyFill="1" applyBorder="1" applyAlignment="1">
      <alignment horizontal="left" vertical="center"/>
    </xf>
    <xf numFmtId="0" fontId="22" fillId="0" borderId="30" xfId="6" applyFont="1" applyFill="1" applyBorder="1" applyAlignment="1">
      <alignment horizontal="left" vertical="center"/>
    </xf>
    <xf numFmtId="0" fontId="22" fillId="0" borderId="31" xfId="6" applyFont="1" applyFill="1" applyBorder="1" applyAlignment="1">
      <alignment horizontal="left" vertical="center"/>
    </xf>
    <xf numFmtId="0" fontId="22" fillId="0" borderId="40" xfId="6" applyFont="1" applyFill="1" applyBorder="1" applyAlignment="1">
      <alignment horizontal="left" vertical="center"/>
    </xf>
    <xf numFmtId="3" fontId="22" fillId="0" borderId="41" xfId="6" applyNumberFormat="1" applyFont="1" applyFill="1" applyBorder="1" applyAlignment="1">
      <alignment horizontal="right" vertical="center"/>
    </xf>
    <xf numFmtId="0" fontId="3" fillId="0" borderId="42" xfId="6" applyFont="1" applyBorder="1" applyAlignment="1">
      <alignment vertical="center"/>
    </xf>
    <xf numFmtId="4" fontId="3" fillId="0" borderId="6" xfId="6" applyNumberFormat="1" applyFont="1" applyBorder="1" applyAlignment="1">
      <alignment horizontal="right" vertical="center"/>
    </xf>
    <xf numFmtId="3" fontId="46" fillId="0" borderId="40" xfId="6" applyNumberFormat="1" applyFont="1" applyBorder="1" applyAlignment="1">
      <alignment horizontal="right" vertical="center"/>
    </xf>
    <xf numFmtId="3" fontId="46" fillId="0" borderId="8" xfId="6" applyNumberFormat="1" applyFont="1" applyBorder="1" applyAlignment="1">
      <alignment horizontal="right" vertical="center"/>
    </xf>
    <xf numFmtId="0" fontId="50" fillId="0" borderId="0" xfId="6" applyFont="1" applyBorder="1"/>
    <xf numFmtId="3" fontId="3" fillId="0" borderId="40" xfId="6" applyNumberFormat="1" applyFont="1" applyBorder="1" applyAlignment="1">
      <alignment horizontal="right" vertical="center"/>
    </xf>
    <xf numFmtId="3" fontId="3" fillId="0" borderId="8" xfId="6" applyNumberFormat="1" applyFont="1" applyBorder="1" applyAlignment="1">
      <alignment horizontal="right" vertical="center"/>
    </xf>
    <xf numFmtId="0" fontId="3" fillId="0" borderId="40" xfId="6" applyFont="1" applyBorder="1" applyAlignment="1">
      <alignment vertical="center"/>
    </xf>
    <xf numFmtId="4" fontId="3" fillId="0" borderId="8" xfId="6" applyNumberFormat="1" applyFont="1" applyBorder="1" applyAlignment="1">
      <alignment horizontal="right" vertical="center"/>
    </xf>
    <xf numFmtId="3" fontId="46" fillId="0" borderId="40" xfId="6" applyNumberFormat="1" applyFont="1" applyBorder="1" applyAlignment="1">
      <alignment horizontal="right" vertical="center" wrapText="1"/>
    </xf>
    <xf numFmtId="0" fontId="3" fillId="0" borderId="40" xfId="6" applyFont="1" applyBorder="1" applyAlignment="1">
      <alignment vertical="center" wrapText="1"/>
    </xf>
    <xf numFmtId="3" fontId="46" fillId="0" borderId="8" xfId="6" applyNumberFormat="1" applyFont="1" applyFill="1" applyBorder="1" applyAlignment="1">
      <alignment horizontal="right" vertical="center"/>
    </xf>
    <xf numFmtId="0" fontId="46" fillId="0" borderId="40" xfId="6" applyFont="1" applyBorder="1" applyAlignment="1">
      <alignment vertical="center"/>
    </xf>
    <xf numFmtId="4" fontId="46" fillId="0" borderId="8" xfId="6" applyNumberFormat="1" applyFont="1" applyBorder="1" applyAlignment="1">
      <alignment horizontal="right" vertical="center"/>
    </xf>
    <xf numFmtId="0" fontId="46" fillId="0" borderId="43" xfId="6" applyFont="1" applyBorder="1" applyAlignment="1">
      <alignment horizontal="right" vertical="center"/>
    </xf>
    <xf numFmtId="4" fontId="46" fillId="0" borderId="12" xfId="6" applyNumberFormat="1" applyFont="1" applyBorder="1" applyAlignment="1">
      <alignment horizontal="right" vertical="center"/>
    </xf>
    <xf numFmtId="0" fontId="46" fillId="0" borderId="44" xfId="6" applyFont="1" applyBorder="1" applyAlignment="1">
      <alignment horizontal="right" vertical="center"/>
    </xf>
    <xf numFmtId="4" fontId="46" fillId="0" borderId="41" xfId="6" applyNumberFormat="1" applyFont="1" applyBorder="1" applyAlignment="1">
      <alignment horizontal="right" vertical="center"/>
    </xf>
    <xf numFmtId="0" fontId="46" fillId="0" borderId="42" xfId="6" applyFont="1" applyBorder="1" applyAlignment="1">
      <alignment horizontal="right" vertical="center"/>
    </xf>
    <xf numFmtId="4" fontId="46" fillId="0" borderId="6" xfId="6" applyNumberFormat="1" applyFont="1" applyBorder="1" applyAlignment="1">
      <alignment horizontal="right" vertical="center"/>
    </xf>
    <xf numFmtId="0" fontId="46" fillId="0" borderId="40" xfId="6" applyFont="1" applyBorder="1" applyAlignment="1">
      <alignment horizontal="right" vertical="center"/>
    </xf>
    <xf numFmtId="0" fontId="22" fillId="0" borderId="7" xfId="6" quotePrefix="1" applyFont="1" applyBorder="1" applyAlignment="1">
      <alignment vertical="center" wrapText="1"/>
    </xf>
    <xf numFmtId="3" fontId="24" fillId="0" borderId="40" xfId="6" applyNumberFormat="1" applyFont="1" applyBorder="1" applyAlignment="1">
      <alignment horizontal="right" vertical="center"/>
    </xf>
    <xf numFmtId="3" fontId="22" fillId="0" borderId="8" xfId="6" applyNumberFormat="1" applyFont="1" applyBorder="1" applyAlignment="1">
      <alignment horizontal="right" vertical="center"/>
    </xf>
    <xf numFmtId="3" fontId="22" fillId="0" borderId="40" xfId="6" applyNumberFormat="1" applyFont="1" applyBorder="1" applyAlignment="1">
      <alignment horizontal="right" vertical="center"/>
    </xf>
    <xf numFmtId="0" fontId="46" fillId="0" borderId="40" xfId="6" applyFont="1" applyFill="1" applyBorder="1" applyAlignment="1">
      <alignment horizontal="right" vertical="center"/>
    </xf>
    <xf numFmtId="0" fontId="49" fillId="0" borderId="43" xfId="6" applyFont="1" applyBorder="1" applyAlignment="1">
      <alignment vertical="center"/>
    </xf>
    <xf numFmtId="4" fontId="49" fillId="0" borderId="12" xfId="6" applyNumberFormat="1" applyFont="1" applyBorder="1" applyAlignment="1">
      <alignment horizontal="right" vertical="center"/>
    </xf>
    <xf numFmtId="0" fontId="49" fillId="0" borderId="40" xfId="6" applyFont="1" applyBorder="1" applyAlignment="1">
      <alignment vertical="center"/>
    </xf>
    <xf numFmtId="4" fontId="49" fillId="0" borderId="41" xfId="6" applyNumberFormat="1" applyFont="1" applyBorder="1" applyAlignment="1">
      <alignment horizontal="right" vertical="center"/>
    </xf>
    <xf numFmtId="0" fontId="6" fillId="2" borderId="42" xfId="6" applyFont="1" applyFill="1" applyBorder="1" applyAlignment="1">
      <alignment vertical="center"/>
    </xf>
    <xf numFmtId="0" fontId="6" fillId="2" borderId="5" xfId="6" applyFont="1" applyFill="1" applyBorder="1" applyAlignment="1">
      <alignment vertical="center"/>
    </xf>
    <xf numFmtId="4" fontId="6" fillId="2" borderId="6" xfId="6" applyNumberFormat="1" applyFont="1" applyFill="1" applyBorder="1" applyAlignment="1">
      <alignment horizontal="right" vertical="center"/>
    </xf>
    <xf numFmtId="0" fontId="6" fillId="2" borderId="43" xfId="6" applyFont="1" applyFill="1" applyBorder="1" applyAlignment="1">
      <alignment vertical="center"/>
    </xf>
    <xf numFmtId="0" fontId="6" fillId="2" borderId="11" xfId="6" applyFont="1" applyFill="1" applyBorder="1" applyAlignment="1">
      <alignment vertical="center"/>
    </xf>
    <xf numFmtId="4" fontId="6" fillId="2" borderId="12" xfId="6" applyNumberFormat="1" applyFont="1" applyFill="1" applyBorder="1" applyAlignment="1">
      <alignment horizontal="right" vertical="center"/>
    </xf>
    <xf numFmtId="0" fontId="3" fillId="0" borderId="0" xfId="6" applyFont="1" applyBorder="1" applyAlignment="1">
      <alignment horizontal="right"/>
    </xf>
    <xf numFmtId="0" fontId="13" fillId="2" borderId="4" xfId="3" applyFont="1" applyFill="1" applyBorder="1" applyAlignment="1">
      <alignment vertical="center"/>
    </xf>
    <xf numFmtId="0" fontId="13" fillId="2" borderId="5" xfId="3" applyFont="1" applyFill="1" applyBorder="1" applyAlignment="1">
      <alignment vertical="center"/>
    </xf>
    <xf numFmtId="0" fontId="13" fillId="2" borderId="39" xfId="3" applyFont="1" applyFill="1" applyBorder="1" applyAlignment="1">
      <alignment vertical="center"/>
    </xf>
    <xf numFmtId="4" fontId="13" fillId="2" borderId="42" xfId="3" applyNumberFormat="1" applyFont="1" applyFill="1" applyBorder="1" applyAlignment="1">
      <alignment vertical="center"/>
    </xf>
    <xf numFmtId="4" fontId="13" fillId="2" borderId="6" xfId="3" applyNumberFormat="1" applyFont="1" applyFill="1" applyBorder="1" applyAlignment="1">
      <alignment horizontal="center" vertical="center"/>
    </xf>
    <xf numFmtId="0" fontId="13" fillId="2" borderId="7" xfId="3" applyFont="1" applyFill="1" applyBorder="1" applyAlignment="1">
      <alignment vertical="center"/>
    </xf>
    <xf numFmtId="0" fontId="13" fillId="2" borderId="0" xfId="3" applyFont="1" applyFill="1" applyBorder="1" applyAlignment="1">
      <alignment vertical="center"/>
    </xf>
    <xf numFmtId="0" fontId="13" fillId="2" borderId="31" xfId="3" applyFont="1" applyFill="1" applyBorder="1" applyAlignment="1">
      <alignment horizontal="center" vertical="center"/>
    </xf>
    <xf numFmtId="4" fontId="13" fillId="2" borderId="40" xfId="3" applyNumberFormat="1" applyFont="1" applyFill="1" applyBorder="1" applyAlignment="1">
      <alignment horizontal="center" vertical="center"/>
    </xf>
    <xf numFmtId="4" fontId="13" fillId="2" borderId="8" xfId="3" applyNumberFormat="1" applyFont="1" applyFill="1" applyBorder="1" applyAlignment="1">
      <alignment horizontal="center" vertical="center"/>
    </xf>
    <xf numFmtId="167" fontId="3" fillId="0" borderId="0" xfId="3" applyNumberFormat="1"/>
    <xf numFmtId="0" fontId="13" fillId="2" borderId="10" xfId="3" applyFont="1" applyFill="1" applyBorder="1" applyAlignment="1">
      <alignment vertical="center"/>
    </xf>
    <xf numFmtId="0" fontId="13" fillId="2" borderId="11" xfId="3" applyFont="1" applyFill="1" applyBorder="1" applyAlignment="1">
      <alignment vertical="center"/>
    </xf>
    <xf numFmtId="0" fontId="13" fillId="2" borderId="30" xfId="3" applyFont="1" applyFill="1" applyBorder="1" applyAlignment="1">
      <alignment vertical="center"/>
    </xf>
    <xf numFmtId="4" fontId="13" fillId="2" borderId="43" xfId="3" applyNumberFormat="1" applyFont="1" applyFill="1" applyBorder="1" applyAlignment="1">
      <alignment horizontal="center" vertical="center"/>
    </xf>
    <xf numFmtId="4" fontId="13" fillId="2" borderId="12" xfId="3" applyNumberFormat="1" applyFont="1" applyFill="1" applyBorder="1" applyAlignment="1">
      <alignment horizontal="center" vertical="center"/>
    </xf>
    <xf numFmtId="0" fontId="48" fillId="0" borderId="17" xfId="3" applyFont="1" applyFill="1" applyBorder="1"/>
    <xf numFmtId="0" fontId="48" fillId="0" borderId="17" xfId="3" applyFont="1" applyFill="1" applyBorder="1" applyAlignment="1">
      <alignment vertical="center"/>
    </xf>
    <xf numFmtId="0" fontId="48" fillId="0" borderId="11" xfId="3" applyFont="1" applyFill="1" applyBorder="1" applyAlignment="1">
      <alignment vertical="center"/>
    </xf>
    <xf numFmtId="4" fontId="48" fillId="0" borderId="11" xfId="3" applyNumberFormat="1" applyFont="1" applyFill="1" applyBorder="1" applyAlignment="1">
      <alignment horizontal="center" vertical="center"/>
    </xf>
    <xf numFmtId="0" fontId="48" fillId="0" borderId="4" xfId="3" applyFont="1" applyFill="1" applyBorder="1" applyAlignment="1">
      <alignment horizontal="center"/>
    </xf>
    <xf numFmtId="0" fontId="48" fillId="0" borderId="5" xfId="3" applyFont="1" applyFill="1" applyBorder="1" applyAlignment="1">
      <alignment horizontal="center" vertical="center"/>
    </xf>
    <xf numFmtId="0" fontId="48" fillId="0" borderId="39" xfId="3" applyFont="1" applyFill="1" applyBorder="1" applyAlignment="1">
      <alignment horizontal="center" vertical="center"/>
    </xf>
    <xf numFmtId="0" fontId="48" fillId="0" borderId="5" xfId="3" applyFont="1" applyFill="1" applyBorder="1" applyAlignment="1">
      <alignment vertical="center"/>
    </xf>
    <xf numFmtId="4" fontId="48" fillId="0" borderId="32" xfId="3" applyNumberFormat="1" applyFont="1" applyFill="1" applyBorder="1" applyAlignment="1">
      <alignment horizontal="center" vertical="center"/>
    </xf>
    <xf numFmtId="4" fontId="48" fillId="0" borderId="45" xfId="3" applyNumberFormat="1" applyFont="1" applyFill="1" applyBorder="1" applyAlignment="1">
      <alignment horizontal="center" vertical="center"/>
    </xf>
    <xf numFmtId="0" fontId="23" fillId="2" borderId="7" xfId="3" applyFont="1" applyFill="1" applyBorder="1" applyAlignment="1">
      <alignment horizontal="center"/>
    </xf>
    <xf numFmtId="0" fontId="23" fillId="2" borderId="0" xfId="3" applyFont="1" applyFill="1" applyBorder="1" applyAlignment="1">
      <alignment horizontal="center" vertical="center"/>
    </xf>
    <xf numFmtId="0" fontId="23" fillId="2" borderId="31" xfId="3" applyFont="1" applyFill="1" applyBorder="1" applyAlignment="1">
      <alignment horizontal="center" vertical="center"/>
    </xf>
    <xf numFmtId="0" fontId="23" fillId="2" borderId="0" xfId="3" applyFont="1" applyFill="1" applyAlignment="1">
      <alignment horizontal="justify"/>
    </xf>
    <xf numFmtId="3" fontId="23" fillId="2" borderId="34" xfId="3" applyNumberFormat="1" applyFont="1" applyFill="1" applyBorder="1" applyAlignment="1">
      <alignment vertical="center"/>
    </xf>
    <xf numFmtId="4" fontId="23" fillId="2" borderId="36" xfId="3" applyNumberFormat="1" applyFont="1" applyFill="1" applyBorder="1" applyAlignment="1">
      <alignment horizontal="center"/>
    </xf>
    <xf numFmtId="168" fontId="46" fillId="0" borderId="0" xfId="3" applyNumberFormat="1" applyFont="1"/>
    <xf numFmtId="168" fontId="3" fillId="0" borderId="0" xfId="3" applyNumberFormat="1"/>
    <xf numFmtId="0" fontId="3" fillId="0" borderId="7" xfId="3" applyFont="1" applyBorder="1" applyAlignment="1">
      <alignment horizontal="center"/>
    </xf>
    <xf numFmtId="0" fontId="46" fillId="0" borderId="0" xfId="3" applyFont="1" applyBorder="1" applyAlignment="1">
      <alignment horizontal="center" vertical="center"/>
    </xf>
    <xf numFmtId="0" fontId="3" fillId="0" borderId="31" xfId="3" applyFont="1" applyBorder="1" applyAlignment="1">
      <alignment horizontal="center" vertical="center"/>
    </xf>
    <xf numFmtId="0" fontId="46" fillId="0" borderId="0" xfId="3" applyFont="1" applyAlignment="1">
      <alignment horizontal="justify"/>
    </xf>
    <xf numFmtId="3" fontId="22" fillId="0" borderId="34" xfId="3" applyNumberFormat="1" applyFont="1" applyFill="1" applyBorder="1" applyAlignment="1">
      <alignment vertical="center"/>
    </xf>
    <xf numFmtId="4" fontId="24" fillId="0" borderId="36" xfId="3" applyNumberFormat="1" applyFont="1" applyBorder="1" applyAlignment="1">
      <alignment horizontal="center"/>
    </xf>
    <xf numFmtId="2" fontId="3" fillId="0" borderId="0" xfId="3" applyNumberFormat="1"/>
    <xf numFmtId="0" fontId="3" fillId="0" borderId="0" xfId="3" applyFont="1" applyBorder="1" applyAlignment="1">
      <alignment horizontal="center" vertical="center"/>
    </xf>
    <xf numFmtId="0" fontId="3" fillId="0" borderId="0" xfId="3" applyFont="1" applyAlignment="1">
      <alignment horizontal="justify"/>
    </xf>
    <xf numFmtId="3" fontId="24" fillId="0" borderId="34" xfId="3" applyNumberFormat="1" applyFont="1" applyFill="1" applyBorder="1" applyAlignment="1">
      <alignment vertical="center"/>
    </xf>
    <xf numFmtId="0" fontId="46" fillId="0" borderId="31" xfId="3" applyFont="1" applyBorder="1" applyAlignment="1">
      <alignment horizontal="center" vertical="center"/>
    </xf>
    <xf numFmtId="4" fontId="22" fillId="0" borderId="36" xfId="3" applyNumberFormat="1" applyFont="1" applyBorder="1" applyAlignment="1">
      <alignment horizontal="center"/>
    </xf>
    <xf numFmtId="0" fontId="3" fillId="0" borderId="0" xfId="3" applyFont="1" applyAlignment="1">
      <alignment horizontal="justify" vertical="center"/>
    </xf>
    <xf numFmtId="0" fontId="3" fillId="0" borderId="0" xfId="3" quotePrefix="1" applyFont="1" applyBorder="1" applyAlignment="1">
      <alignment horizontal="center" vertical="center"/>
    </xf>
    <xf numFmtId="0" fontId="3" fillId="0" borderId="31" xfId="3" quotePrefix="1" applyFont="1" applyBorder="1" applyAlignment="1">
      <alignment horizontal="center" vertical="center"/>
    </xf>
    <xf numFmtId="0" fontId="3" fillId="0" borderId="0" xfId="3" applyFont="1" applyAlignment="1">
      <alignment vertical="center"/>
    </xf>
    <xf numFmtId="0" fontId="51" fillId="2" borderId="0" xfId="3" quotePrefix="1" applyFont="1" applyFill="1" applyBorder="1" applyAlignment="1">
      <alignment horizontal="center" vertical="center"/>
    </xf>
    <xf numFmtId="0" fontId="51" fillId="2" borderId="31" xfId="3" quotePrefix="1" applyFont="1" applyFill="1" applyBorder="1" applyAlignment="1">
      <alignment horizontal="center" vertical="center"/>
    </xf>
    <xf numFmtId="0" fontId="3" fillId="0" borderId="0" xfId="3" applyFont="1" applyBorder="1" applyAlignment="1">
      <alignment horizontal="justify"/>
    </xf>
    <xf numFmtId="0" fontId="46" fillId="0" borderId="0" xfId="3" applyFont="1" applyBorder="1" applyAlignment="1">
      <alignment horizontal="justify"/>
    </xf>
    <xf numFmtId="0" fontId="46" fillId="0" borderId="0" xfId="3" applyFont="1" applyAlignment="1">
      <alignment horizontal="justify" wrapText="1"/>
    </xf>
    <xf numFmtId="4" fontId="24" fillId="0" borderId="36" xfId="3" applyNumberFormat="1" applyFont="1" applyBorder="1" applyAlignment="1">
      <alignment horizontal="center" vertical="center"/>
    </xf>
    <xf numFmtId="0" fontId="3" fillId="0" borderId="0" xfId="3" applyFont="1" applyAlignment="1">
      <alignment horizontal="justify" wrapText="1"/>
    </xf>
    <xf numFmtId="0" fontId="46" fillId="0" borderId="0" xfId="3" applyFont="1" applyBorder="1" applyAlignment="1">
      <alignment horizontal="justify" wrapText="1"/>
    </xf>
    <xf numFmtId="0" fontId="3" fillId="0" borderId="0" xfId="3" applyFont="1" applyBorder="1" applyAlignment="1">
      <alignment horizontal="justify" wrapText="1"/>
    </xf>
    <xf numFmtId="0" fontId="46" fillId="0" borderId="0" xfId="3" applyFont="1" applyAlignment="1">
      <alignment horizontal="justify" vertical="center"/>
    </xf>
    <xf numFmtId="0" fontId="46" fillId="0" borderId="7" xfId="3" applyFont="1" applyBorder="1" applyAlignment="1">
      <alignment horizontal="center"/>
    </xf>
    <xf numFmtId="4" fontId="3" fillId="0" borderId="0" xfId="3" applyNumberFormat="1"/>
    <xf numFmtId="168" fontId="3" fillId="0" borderId="0" xfId="3" applyNumberFormat="1" applyBorder="1"/>
    <xf numFmtId="0" fontId="3" fillId="0" borderId="0" xfId="3" applyBorder="1"/>
    <xf numFmtId="3" fontId="24" fillId="0" borderId="0" xfId="3" applyNumberFormat="1" applyFont="1" applyFill="1" applyBorder="1" applyAlignment="1">
      <alignment vertical="center"/>
    </xf>
    <xf numFmtId="0" fontId="3" fillId="0" borderId="0" xfId="3" applyFont="1" applyBorder="1" applyAlignment="1">
      <alignment horizontal="justify" vertical="center"/>
    </xf>
    <xf numFmtId="0" fontId="3" fillId="0" borderId="10" xfId="3" applyFont="1" applyBorder="1" applyAlignment="1">
      <alignment horizontal="center"/>
    </xf>
    <xf numFmtId="0" fontId="3" fillId="0" borderId="11" xfId="3" applyFont="1" applyBorder="1" applyAlignment="1">
      <alignment horizontal="center" vertical="center"/>
    </xf>
    <xf numFmtId="0" fontId="3" fillId="0" borderId="30" xfId="3" applyFont="1" applyBorder="1" applyAlignment="1">
      <alignment horizontal="center" vertical="center"/>
    </xf>
    <xf numFmtId="0" fontId="3" fillId="0" borderId="11" xfId="3" applyFont="1" applyBorder="1" applyAlignment="1">
      <alignment vertical="center"/>
    </xf>
    <xf numFmtId="4" fontId="24" fillId="0" borderId="37" xfId="3" applyNumberFormat="1" applyFont="1" applyBorder="1" applyAlignment="1">
      <alignment vertical="center"/>
    </xf>
    <xf numFmtId="4" fontId="24" fillId="0" borderId="46" xfId="3" applyNumberFormat="1" applyFont="1" applyBorder="1" applyAlignment="1">
      <alignment vertical="center"/>
    </xf>
    <xf numFmtId="167" fontId="46" fillId="0" borderId="0" xfId="3" applyNumberFormat="1" applyFont="1"/>
    <xf numFmtId="0" fontId="3" fillId="0" borderId="0" xfId="3" applyFont="1" applyBorder="1"/>
    <xf numFmtId="0" fontId="3" fillId="0" borderId="0" xfId="3" applyFont="1" applyBorder="1" applyAlignment="1">
      <alignment vertical="center"/>
    </xf>
    <xf numFmtId="4" fontId="3" fillId="0" borderId="0" xfId="3" applyNumberFormat="1" applyFont="1" applyBorder="1" applyAlignment="1">
      <alignment vertical="center"/>
    </xf>
    <xf numFmtId="0" fontId="6" fillId="2" borderId="4" xfId="3" applyFont="1" applyFill="1" applyBorder="1"/>
    <xf numFmtId="0" fontId="6" fillId="2" borderId="5" xfId="3" applyFont="1" applyFill="1" applyBorder="1" applyAlignment="1">
      <alignment vertical="center"/>
    </xf>
    <xf numFmtId="0" fontId="6" fillId="2" borderId="39" xfId="3" applyFont="1" applyFill="1" applyBorder="1" applyAlignment="1">
      <alignment vertical="center"/>
    </xf>
    <xf numFmtId="4" fontId="6" fillId="2" borderId="5" xfId="3" applyNumberFormat="1" applyFont="1" applyFill="1" applyBorder="1" applyAlignment="1">
      <alignment vertical="center"/>
    </xf>
    <xf numFmtId="4" fontId="6" fillId="2" borderId="45" xfId="3" applyNumberFormat="1" applyFont="1" applyFill="1" applyBorder="1" applyAlignment="1">
      <alignment vertical="center"/>
    </xf>
    <xf numFmtId="0" fontId="6" fillId="2" borderId="7" xfId="3" applyFont="1" applyFill="1" applyBorder="1"/>
    <xf numFmtId="0" fontId="13" fillId="2" borderId="0" xfId="3" applyFont="1" applyFill="1" applyBorder="1" applyAlignment="1">
      <alignment horizontal="centerContinuous" vertical="center"/>
    </xf>
    <xf numFmtId="0" fontId="6" fillId="2" borderId="31" xfId="3" applyFont="1" applyFill="1" applyBorder="1" applyAlignment="1">
      <alignment horizontal="centerContinuous" vertical="center"/>
    </xf>
    <xf numFmtId="3" fontId="13" fillId="2" borderId="0" xfId="3" applyNumberFormat="1" applyFont="1" applyFill="1" applyBorder="1" applyAlignment="1">
      <alignment vertical="center"/>
    </xf>
    <xf numFmtId="4" fontId="13" fillId="2" borderId="36" xfId="3" applyNumberFormat="1" applyFont="1" applyFill="1" applyBorder="1" applyAlignment="1">
      <alignment horizontal="center" vertical="center"/>
    </xf>
    <xf numFmtId="0" fontId="6" fillId="2" borderId="10" xfId="3" applyFont="1" applyFill="1" applyBorder="1"/>
    <xf numFmtId="0" fontId="6" fillId="2" borderId="11" xfId="3" applyFont="1" applyFill="1" applyBorder="1" applyAlignment="1">
      <alignment vertical="center"/>
    </xf>
    <xf numFmtId="0" fontId="6" fillId="2" borderId="30" xfId="3" applyFont="1" applyFill="1" applyBorder="1" applyAlignment="1">
      <alignment vertical="center"/>
    </xf>
    <xf numFmtId="4" fontId="6" fillId="2" borderId="11" xfId="3" applyNumberFormat="1" applyFont="1" applyFill="1" applyBorder="1" applyAlignment="1">
      <alignment vertical="center"/>
    </xf>
    <xf numFmtId="169" fontId="6" fillId="2" borderId="46" xfId="3" applyNumberFormat="1" applyFont="1" applyFill="1" applyBorder="1" applyAlignment="1">
      <alignment vertical="center"/>
    </xf>
    <xf numFmtId="4" fontId="50" fillId="0" borderId="0" xfId="3" applyNumberFormat="1" applyFont="1" applyBorder="1" applyAlignment="1">
      <alignment horizontal="center"/>
    </xf>
    <xf numFmtId="167" fontId="24" fillId="0" borderId="0" xfId="3" applyNumberFormat="1" applyFont="1"/>
    <xf numFmtId="0" fontId="24" fillId="0" borderId="0" xfId="3" applyFont="1"/>
    <xf numFmtId="2" fontId="22" fillId="0" borderId="0" xfId="3" applyNumberFormat="1" applyFont="1"/>
    <xf numFmtId="2" fontId="24" fillId="0" borderId="0" xfId="3" applyNumberFormat="1" applyFont="1"/>
    <xf numFmtId="4" fontId="3" fillId="0" borderId="37" xfId="3" applyNumberFormat="1" applyFont="1" applyBorder="1" applyAlignment="1">
      <alignment vertical="center"/>
    </xf>
    <xf numFmtId="4" fontId="3" fillId="0" borderId="46" xfId="3" applyNumberFormat="1" applyFont="1" applyBorder="1" applyAlignment="1">
      <alignment vertical="center"/>
    </xf>
    <xf numFmtId="4" fontId="46" fillId="0" borderId="34" xfId="3" applyNumberFormat="1" applyFont="1" applyBorder="1" applyAlignment="1">
      <alignment vertical="center"/>
    </xf>
    <xf numFmtId="4" fontId="3" fillId="0" borderId="36" xfId="3" applyNumberFormat="1" applyFont="1" applyBorder="1" applyAlignment="1">
      <alignment horizontal="center" vertical="center"/>
    </xf>
    <xf numFmtId="0" fontId="46" fillId="0" borderId="7" xfId="3" applyFont="1" applyFill="1" applyBorder="1" applyAlignment="1">
      <alignment horizontal="center"/>
    </xf>
    <xf numFmtId="0" fontId="46" fillId="0" borderId="31" xfId="3" applyFont="1" applyFill="1" applyBorder="1" applyAlignment="1">
      <alignment horizontal="center" vertical="center"/>
    </xf>
    <xf numFmtId="0" fontId="46" fillId="0" borderId="0" xfId="3" applyFont="1" applyFill="1" applyAlignment="1">
      <alignment vertical="center"/>
    </xf>
    <xf numFmtId="3" fontId="46" fillId="0" borderId="34" xfId="3" applyNumberFormat="1" applyFont="1" applyFill="1" applyBorder="1" applyAlignment="1">
      <alignment vertical="center"/>
    </xf>
    <xf numFmtId="4" fontId="46" fillId="0" borderId="36" xfId="3" applyNumberFormat="1" applyFont="1" applyFill="1" applyBorder="1" applyAlignment="1">
      <alignment horizontal="center"/>
    </xf>
    <xf numFmtId="3" fontId="3" fillId="0" borderId="34" xfId="3" applyNumberFormat="1" applyFont="1" applyFill="1" applyBorder="1" applyAlignment="1">
      <alignment vertical="center"/>
    </xf>
    <xf numFmtId="4" fontId="3" fillId="0" borderId="36" xfId="3" applyNumberFormat="1" applyFont="1" applyBorder="1" applyAlignment="1">
      <alignment horizontal="center"/>
    </xf>
    <xf numFmtId="0" fontId="46" fillId="0" borderId="40" xfId="3" applyFont="1" applyBorder="1" applyAlignment="1">
      <alignment horizontal="justify" vertical="center"/>
    </xf>
    <xf numFmtId="0" fontId="3" fillId="0" borderId="5" xfId="3" applyFont="1" applyBorder="1" applyAlignment="1">
      <alignment horizontal="center"/>
    </xf>
    <xf numFmtId="0" fontId="3" fillId="0" borderId="17" xfId="3" applyFont="1" applyBorder="1" applyAlignment="1">
      <alignment vertical="center"/>
    </xf>
    <xf numFmtId="0" fontId="3" fillId="0" borderId="4" xfId="3" applyFont="1" applyBorder="1" applyAlignment="1">
      <alignment horizontal="center"/>
    </xf>
    <xf numFmtId="0" fontId="3" fillId="0" borderId="39" xfId="3" applyFont="1" applyBorder="1" applyAlignment="1">
      <alignment horizontal="center" vertical="center"/>
    </xf>
    <xf numFmtId="0" fontId="3" fillId="0" borderId="5" xfId="3" applyFont="1" applyBorder="1" applyAlignment="1">
      <alignment vertical="center"/>
    </xf>
    <xf numFmtId="4" fontId="3" fillId="0" borderId="32" xfId="3" applyNumberFormat="1" applyFont="1" applyBorder="1" applyAlignment="1">
      <alignment vertical="center"/>
    </xf>
    <xf numFmtId="4" fontId="3" fillId="0" borderId="45" xfId="3" applyNumberFormat="1" applyFont="1" applyBorder="1" applyAlignment="1">
      <alignment vertical="center"/>
    </xf>
    <xf numFmtId="0" fontId="52" fillId="0" borderId="0" xfId="5" applyFont="1"/>
    <xf numFmtId="0" fontId="22" fillId="0" borderId="0" xfId="5" applyFont="1" applyAlignment="1">
      <alignment vertical="center"/>
    </xf>
    <xf numFmtId="49" fontId="22" fillId="0" borderId="0" xfId="5" applyNumberFormat="1" applyFont="1" applyAlignment="1">
      <alignment vertical="center"/>
    </xf>
    <xf numFmtId="0" fontId="26" fillId="0" borderId="0" xfId="5" applyFont="1"/>
    <xf numFmtId="49" fontId="26" fillId="0" borderId="0" xfId="5" applyNumberFormat="1" applyFont="1"/>
    <xf numFmtId="0" fontId="13" fillId="2" borderId="43" xfId="3" applyFont="1" applyFill="1" applyBorder="1" applyAlignment="1">
      <alignment horizontal="center" vertical="center"/>
    </xf>
    <xf numFmtId="0" fontId="53" fillId="0" borderId="0" xfId="5" applyFont="1"/>
    <xf numFmtId="0" fontId="30" fillId="0" borderId="0" xfId="5" quotePrefix="1" applyFont="1" applyBorder="1" applyAlignment="1">
      <alignment vertical="justify"/>
    </xf>
    <xf numFmtId="49" fontId="30" fillId="0" borderId="0" xfId="5" quotePrefix="1" applyNumberFormat="1" applyFont="1" applyBorder="1" applyAlignment="1">
      <alignment vertical="justify"/>
    </xf>
    <xf numFmtId="0" fontId="30" fillId="0" borderId="17" xfId="5" applyFont="1" applyBorder="1" applyAlignment="1">
      <alignment vertical="justify"/>
    </xf>
    <xf numFmtId="0" fontId="30" fillId="0" borderId="0" xfId="5" applyFont="1" applyBorder="1" applyAlignment="1">
      <alignment vertical="justify"/>
    </xf>
    <xf numFmtId="3" fontId="30" fillId="0" borderId="6" xfId="5" applyNumberFormat="1" applyFont="1" applyBorder="1" applyAlignment="1">
      <alignment vertical="justify"/>
    </xf>
    <xf numFmtId="0" fontId="22" fillId="0" borderId="4" xfId="3" applyFont="1" applyBorder="1" applyAlignment="1">
      <alignment vertical="center"/>
    </xf>
    <xf numFmtId="0" fontId="22" fillId="0" borderId="5" xfId="3" applyFont="1" applyBorder="1" applyAlignment="1">
      <alignment vertical="center"/>
    </xf>
    <xf numFmtId="49" fontId="22" fillId="0" borderId="5" xfId="3" applyNumberFormat="1" applyFont="1" applyBorder="1" applyAlignment="1">
      <alignment vertical="center"/>
    </xf>
    <xf numFmtId="0" fontId="46" fillId="0" borderId="6" xfId="3" applyFont="1" applyBorder="1" applyAlignment="1">
      <alignment vertical="center"/>
    </xf>
    <xf numFmtId="0" fontId="30" fillId="0" borderId="39" xfId="5" applyFont="1" applyBorder="1" applyAlignment="1">
      <alignment vertical="justify"/>
    </xf>
    <xf numFmtId="0" fontId="30" fillId="0" borderId="42" xfId="5" applyFont="1" applyBorder="1" applyAlignment="1">
      <alignment vertical="justify"/>
    </xf>
    <xf numFmtId="3" fontId="30" fillId="0" borderId="45" xfId="5" applyNumberFormat="1" applyFont="1" applyBorder="1" applyAlignment="1">
      <alignment vertical="justify"/>
    </xf>
    <xf numFmtId="0" fontId="22" fillId="0" borderId="7" xfId="3" applyFont="1" applyBorder="1" applyAlignment="1">
      <alignment vertical="center"/>
    </xf>
    <xf numFmtId="0" fontId="22" fillId="0" borderId="0" xfId="3" applyFont="1" applyBorder="1" applyAlignment="1">
      <alignment vertical="center"/>
    </xf>
    <xf numFmtId="49" fontId="22" fillId="0" borderId="0" xfId="3" applyNumberFormat="1" applyFont="1" applyBorder="1" applyAlignment="1">
      <alignment vertical="center"/>
    </xf>
    <xf numFmtId="0" fontId="22" fillId="0" borderId="8" xfId="3" applyFont="1" applyBorder="1" applyAlignment="1">
      <alignment vertical="center"/>
    </xf>
    <xf numFmtId="0" fontId="30" fillId="0" borderId="31" xfId="5" applyFont="1" applyBorder="1" applyAlignment="1">
      <alignment vertical="justify"/>
    </xf>
    <xf numFmtId="0" fontId="30" fillId="0" borderId="40" xfId="5" applyFont="1" applyBorder="1" applyAlignment="1">
      <alignment vertical="justify"/>
    </xf>
    <xf numFmtId="3" fontId="30" fillId="0" borderId="36" xfId="5" applyNumberFormat="1" applyFont="1" applyBorder="1" applyAlignment="1">
      <alignment vertical="justify"/>
    </xf>
    <xf numFmtId="0" fontId="24" fillId="0" borderId="7" xfId="3" applyFont="1" applyBorder="1" applyAlignment="1">
      <alignment vertical="center"/>
    </xf>
    <xf numFmtId="0" fontId="24" fillId="0" borderId="0" xfId="3" applyFont="1" applyBorder="1" applyAlignment="1">
      <alignment vertical="center"/>
    </xf>
    <xf numFmtId="0" fontId="3" fillId="0" borderId="0" xfId="7" quotePrefix="1" applyFont="1" applyBorder="1" applyAlignment="1">
      <alignment horizontal="center" vertical="center"/>
    </xf>
    <xf numFmtId="49" fontId="3" fillId="0" borderId="0" xfId="7" quotePrefix="1" applyNumberFormat="1" applyFont="1" applyBorder="1" applyAlignment="1">
      <alignment horizontal="center" vertical="center"/>
    </xf>
    <xf numFmtId="0" fontId="3" fillId="0" borderId="8" xfId="7" applyFont="1" applyFill="1" applyBorder="1" applyAlignment="1">
      <alignment vertical="center"/>
    </xf>
    <xf numFmtId="3" fontId="3" fillId="0" borderId="31" xfId="5" applyNumberFormat="1" applyFont="1" applyBorder="1" applyAlignment="1">
      <alignment vertical="center"/>
    </xf>
    <xf numFmtId="3" fontId="3" fillId="0" borderId="40" xfId="5" applyNumberFormat="1" applyFont="1" applyBorder="1" applyAlignment="1">
      <alignment vertical="center"/>
    </xf>
    <xf numFmtId="3" fontId="3" fillId="0" borderId="36" xfId="5" applyNumberFormat="1" applyFont="1" applyFill="1" applyBorder="1" applyAlignment="1">
      <alignment vertical="center"/>
    </xf>
    <xf numFmtId="3" fontId="52" fillId="0" borderId="0" xfId="5" applyNumberFormat="1" applyFont="1"/>
    <xf numFmtId="0" fontId="46" fillId="0" borderId="8" xfId="7" applyFont="1" applyFill="1" applyBorder="1" applyAlignment="1">
      <alignment horizontal="left" vertical="center"/>
    </xf>
    <xf numFmtId="0" fontId="3" fillId="0" borderId="7" xfId="7" quotePrefix="1" applyFont="1" applyBorder="1" applyAlignment="1">
      <alignment horizontal="center" vertical="center"/>
    </xf>
    <xf numFmtId="3" fontId="3" fillId="0" borderId="31" xfId="5" applyNumberFormat="1" applyFont="1" applyFill="1" applyBorder="1" applyAlignment="1">
      <alignment vertical="center"/>
    </xf>
    <xf numFmtId="3" fontId="3" fillId="0" borderId="40" xfId="5" applyNumberFormat="1" applyFont="1" applyFill="1" applyBorder="1" applyAlignment="1">
      <alignment vertical="center"/>
    </xf>
    <xf numFmtId="0" fontId="3" fillId="0" borderId="8" xfId="7" applyFont="1" applyFill="1" applyBorder="1" applyAlignment="1">
      <alignment horizontal="left" vertical="center"/>
    </xf>
    <xf numFmtId="0" fontId="3" fillId="0" borderId="7" xfId="7" applyFont="1" applyBorder="1" applyAlignment="1">
      <alignment horizontal="center" vertical="center"/>
    </xf>
    <xf numFmtId="0" fontId="3" fillId="0" borderId="0" xfId="7" applyFont="1" applyBorder="1" applyAlignment="1">
      <alignment horizontal="center" vertical="center"/>
    </xf>
    <xf numFmtId="0" fontId="3" fillId="0" borderId="8" xfId="7" applyFont="1" applyFill="1" applyBorder="1" applyAlignment="1">
      <alignment horizontal="justify" vertical="center"/>
    </xf>
    <xf numFmtId="3" fontId="3" fillId="0" borderId="36" xfId="5" applyNumberFormat="1" applyFont="1" applyBorder="1" applyAlignment="1">
      <alignment vertical="center"/>
    </xf>
    <xf numFmtId="164" fontId="8" fillId="0" borderId="8" xfId="1" applyNumberFormat="1" applyFont="1" applyBorder="1" applyAlignment="1">
      <alignment horizontal="left" vertical="center" wrapText="1"/>
    </xf>
    <xf numFmtId="49" fontId="3" fillId="0" borderId="0" xfId="5" quotePrefix="1" applyNumberFormat="1" applyFont="1" applyBorder="1" applyAlignment="1">
      <alignment horizontal="center" vertical="center"/>
    </xf>
    <xf numFmtId="0" fontId="24" fillId="0" borderId="8" xfId="7" applyFont="1" applyFill="1" applyBorder="1" applyAlignment="1">
      <alignment vertical="center"/>
    </xf>
    <xf numFmtId="0" fontId="46" fillId="0" borderId="8" xfId="7" applyFont="1" applyFill="1" applyBorder="1" applyAlignment="1">
      <alignment vertical="center"/>
    </xf>
    <xf numFmtId="0" fontId="46" fillId="0" borderId="12" xfId="7" applyFont="1" applyFill="1" applyBorder="1" applyAlignment="1">
      <alignment vertical="center"/>
    </xf>
    <xf numFmtId="3" fontId="3" fillId="0" borderId="30" xfId="5" applyNumberFormat="1" applyFont="1" applyBorder="1" applyAlignment="1">
      <alignment vertical="center"/>
    </xf>
    <xf numFmtId="3" fontId="3" fillId="0" borderId="43" xfId="5" applyNumberFormat="1" applyFont="1" applyBorder="1" applyAlignment="1">
      <alignment vertical="center"/>
    </xf>
    <xf numFmtId="3" fontId="3" fillId="0" borderId="46" xfId="5" applyNumberFormat="1" applyFont="1" applyBorder="1" applyAlignment="1">
      <alignment vertical="center"/>
    </xf>
    <xf numFmtId="0" fontId="24" fillId="0" borderId="8" xfId="7" applyFont="1" applyFill="1" applyBorder="1" applyAlignment="1">
      <alignment wrapText="1"/>
    </xf>
    <xf numFmtId="3" fontId="3" fillId="0" borderId="49" xfId="5" applyNumberFormat="1" applyFont="1" applyBorder="1" applyAlignment="1">
      <alignment vertical="center"/>
    </xf>
    <xf numFmtId="3" fontId="3" fillId="0" borderId="8" xfId="5" applyNumberFormat="1" applyFont="1" applyBorder="1" applyAlignment="1">
      <alignment vertical="center"/>
    </xf>
    <xf numFmtId="0" fontId="28" fillId="0" borderId="8" xfId="7" applyFont="1" applyFill="1" applyBorder="1" applyAlignment="1">
      <alignment vertical="center"/>
    </xf>
    <xf numFmtId="3" fontId="54" fillId="0" borderId="40" xfId="5" applyNumberFormat="1" applyFont="1" applyBorder="1" applyAlignment="1">
      <alignment vertical="center"/>
    </xf>
    <xf numFmtId="3" fontId="54" fillId="0" borderId="36" xfId="5" applyNumberFormat="1" applyFont="1" applyBorder="1" applyAlignment="1">
      <alignment vertical="center"/>
    </xf>
    <xf numFmtId="0" fontId="28" fillId="0" borderId="8" xfId="7" applyFont="1" applyFill="1" applyBorder="1" applyAlignment="1">
      <alignment horizontal="justify" vertical="center"/>
    </xf>
    <xf numFmtId="3" fontId="3" fillId="0" borderId="0" xfId="5" applyNumberFormat="1" applyFont="1" applyBorder="1" applyAlignment="1">
      <alignment vertical="center"/>
    </xf>
    <xf numFmtId="3" fontId="54" fillId="0" borderId="8" xfId="5" applyNumberFormat="1" applyFont="1" applyBorder="1" applyAlignment="1">
      <alignment vertical="center"/>
    </xf>
    <xf numFmtId="0" fontId="7" fillId="0" borderId="31" xfId="1" applyFont="1" applyBorder="1" applyAlignment="1">
      <alignment wrapText="1"/>
    </xf>
    <xf numFmtId="0" fontId="7" fillId="0" borderId="40" xfId="1" applyFont="1" applyBorder="1" applyAlignment="1">
      <alignment wrapText="1"/>
    </xf>
    <xf numFmtId="0" fontId="26" fillId="0" borderId="40" xfId="5" applyFont="1" applyBorder="1"/>
    <xf numFmtId="0" fontId="26" fillId="0" borderId="8" xfId="5" applyFont="1" applyBorder="1"/>
    <xf numFmtId="0" fontId="9" fillId="0" borderId="7" xfId="1" applyFont="1" applyBorder="1" applyAlignment="1">
      <alignment vertical="center" wrapText="1"/>
    </xf>
    <xf numFmtId="0" fontId="9" fillId="0" borderId="0" xfId="1" applyFont="1" applyBorder="1" applyAlignment="1">
      <alignment vertical="center" wrapText="1"/>
    </xf>
    <xf numFmtId="0" fontId="24" fillId="0" borderId="0" xfId="5" quotePrefix="1" applyFont="1" applyBorder="1" applyAlignment="1">
      <alignment horizontal="center" vertical="center"/>
    </xf>
    <xf numFmtId="49" fontId="24" fillId="0" borderId="0" xfId="5" quotePrefix="1" applyNumberFormat="1" applyFont="1" applyBorder="1" applyAlignment="1">
      <alignment horizontal="center" vertical="center"/>
    </xf>
    <xf numFmtId="0" fontId="7" fillId="0" borderId="49" xfId="1" applyFont="1" applyBorder="1" applyAlignment="1">
      <alignment wrapText="1"/>
    </xf>
    <xf numFmtId="0" fontId="7" fillId="0" borderId="0" xfId="1" applyFont="1" applyBorder="1" applyAlignment="1">
      <alignment horizontal="left" wrapText="1"/>
    </xf>
    <xf numFmtId="49" fontId="7" fillId="0" borderId="0" xfId="1" applyNumberFormat="1" applyFont="1" applyBorder="1" applyAlignment="1">
      <alignment horizontal="left" wrapText="1"/>
    </xf>
    <xf numFmtId="0" fontId="15" fillId="0" borderId="0" xfId="1" applyFont="1" applyBorder="1" applyAlignment="1">
      <alignment horizontal="left" wrapText="1"/>
    </xf>
    <xf numFmtId="49" fontId="15" fillId="0" borderId="0" xfId="1" applyNumberFormat="1" applyFont="1" applyBorder="1" applyAlignment="1">
      <alignment horizontal="left" wrapText="1"/>
    </xf>
    <xf numFmtId="0" fontId="7" fillId="0" borderId="49" xfId="1" applyFont="1" applyBorder="1" applyAlignment="1">
      <alignment horizontal="left" wrapText="1"/>
    </xf>
    <xf numFmtId="0" fontId="3" fillId="0" borderId="10" xfId="5" quotePrefix="1" applyFont="1" applyBorder="1" applyAlignment="1">
      <alignment horizontal="center" vertical="justify"/>
    </xf>
    <xf numFmtId="0" fontId="3" fillId="0" borderId="11" xfId="5" quotePrefix="1" applyFont="1" applyBorder="1" applyAlignment="1">
      <alignment horizontal="center" vertical="justify"/>
    </xf>
    <xf numFmtId="49" fontId="3" fillId="0" borderId="11" xfId="5" quotePrefix="1" applyNumberFormat="1" applyFont="1" applyBorder="1" applyAlignment="1">
      <alignment horizontal="center" vertical="justify"/>
    </xf>
    <xf numFmtId="0" fontId="3" fillId="0" borderId="11" xfId="5" applyFont="1" applyBorder="1" applyAlignment="1">
      <alignment vertical="justify"/>
    </xf>
    <xf numFmtId="3" fontId="3" fillId="0" borderId="37" xfId="5" applyNumberFormat="1" applyFont="1" applyBorder="1" applyAlignment="1">
      <alignment vertical="justify"/>
    </xf>
    <xf numFmtId="3" fontId="3" fillId="0" borderId="50" xfId="5" applyNumberFormat="1" applyFont="1" applyBorder="1" applyAlignment="1">
      <alignment vertical="justify"/>
    </xf>
    <xf numFmtId="3" fontId="3" fillId="0" borderId="12" xfId="5" applyNumberFormat="1" applyFont="1" applyBorder="1" applyAlignment="1">
      <alignment vertical="justify"/>
    </xf>
    <xf numFmtId="0" fontId="3" fillId="0" borderId="0" xfId="5" quotePrefix="1" applyFont="1" applyBorder="1" applyAlignment="1">
      <alignment horizontal="center" vertical="justify"/>
    </xf>
    <xf numFmtId="49" fontId="3" fillId="0" borderId="0" xfId="5" quotePrefix="1" applyNumberFormat="1" applyFont="1" applyBorder="1" applyAlignment="1">
      <alignment horizontal="center" vertical="justify"/>
    </xf>
    <xf numFmtId="0" fontId="3" fillId="0" borderId="0" xfId="5" applyFont="1" applyBorder="1" applyAlignment="1">
      <alignment vertical="justify"/>
    </xf>
    <xf numFmtId="3" fontId="3" fillId="0" borderId="0" xfId="5" applyNumberFormat="1" applyFont="1" applyBorder="1" applyAlignment="1">
      <alignment vertical="justify"/>
    </xf>
    <xf numFmtId="3" fontId="3" fillId="0" borderId="8" xfId="5" applyNumberFormat="1" applyFont="1" applyBorder="1" applyAlignment="1">
      <alignment vertical="justify"/>
    </xf>
    <xf numFmtId="0" fontId="6" fillId="2" borderId="4" xfId="3" quotePrefix="1" applyFont="1" applyFill="1" applyBorder="1" applyAlignment="1">
      <alignment horizontal="center" vertical="justify"/>
    </xf>
    <xf numFmtId="0" fontId="6" fillId="2" borderId="5" xfId="3" quotePrefix="1" applyFont="1" applyFill="1" applyBorder="1" applyAlignment="1">
      <alignment horizontal="center" vertical="justify"/>
    </xf>
    <xf numFmtId="49" fontId="6" fillId="2" borderId="5" xfId="3" quotePrefix="1" applyNumberFormat="1" applyFont="1" applyFill="1" applyBorder="1" applyAlignment="1">
      <alignment horizontal="center" vertical="justify"/>
    </xf>
    <xf numFmtId="0" fontId="6" fillId="2" borderId="5" xfId="3" applyFont="1" applyFill="1" applyBorder="1" applyAlignment="1">
      <alignment vertical="justify"/>
    </xf>
    <xf numFmtId="3" fontId="6" fillId="2" borderId="42" xfId="3" applyNumberFormat="1" applyFont="1" applyFill="1" applyBorder="1" applyAlignment="1">
      <alignment vertical="justify"/>
    </xf>
    <xf numFmtId="3" fontId="6" fillId="2" borderId="6" xfId="3" applyNumberFormat="1" applyFont="1" applyFill="1" applyBorder="1" applyAlignment="1">
      <alignment vertical="justify"/>
    </xf>
    <xf numFmtId="0" fontId="13" fillId="2" borderId="7" xfId="3" applyFont="1" applyFill="1" applyBorder="1" applyAlignment="1">
      <alignment vertical="justify"/>
    </xf>
    <xf numFmtId="0" fontId="13" fillId="2" borderId="0" xfId="3" applyFont="1" applyFill="1" applyBorder="1" applyAlignment="1">
      <alignment vertical="justify"/>
    </xf>
    <xf numFmtId="49" fontId="13" fillId="2" borderId="0" xfId="3" applyNumberFormat="1" applyFont="1" applyFill="1" applyBorder="1" applyAlignment="1">
      <alignment vertical="justify"/>
    </xf>
    <xf numFmtId="0" fontId="13" fillId="2" borderId="0" xfId="3" applyFont="1" applyFill="1" applyBorder="1" applyAlignment="1">
      <alignment horizontal="center" vertical="justify"/>
    </xf>
    <xf numFmtId="0" fontId="13" fillId="2" borderId="10" xfId="3" applyFont="1" applyFill="1" applyBorder="1" applyAlignment="1">
      <alignment vertical="justify"/>
    </xf>
    <xf numFmtId="0" fontId="13" fillId="2" borderId="11" xfId="3" applyFont="1" applyFill="1" applyBorder="1" applyAlignment="1">
      <alignment vertical="justify"/>
    </xf>
    <xf numFmtId="49" fontId="13" fillId="2" borderId="11" xfId="3" applyNumberFormat="1" applyFont="1" applyFill="1" applyBorder="1" applyAlignment="1">
      <alignment vertical="justify"/>
    </xf>
    <xf numFmtId="0" fontId="13" fillId="2" borderId="11" xfId="3" applyFont="1" applyFill="1" applyBorder="1" applyAlignment="1">
      <alignment horizontal="center" vertical="justify"/>
    </xf>
    <xf numFmtId="4" fontId="13" fillId="2" borderId="43" xfId="3" applyNumberFormat="1" applyFont="1" applyFill="1" applyBorder="1" applyAlignment="1">
      <alignment vertical="justify"/>
    </xf>
    <xf numFmtId="4" fontId="13" fillId="2" borderId="12" xfId="3" applyNumberFormat="1" applyFont="1" applyFill="1" applyBorder="1" applyAlignment="1">
      <alignment vertical="justify"/>
    </xf>
    <xf numFmtId="0" fontId="47" fillId="0" borderId="0" xfId="5" applyFont="1" applyBorder="1" applyAlignment="1">
      <alignment vertical="justify"/>
    </xf>
    <xf numFmtId="49" fontId="47" fillId="0" borderId="0" xfId="5" applyNumberFormat="1" applyFont="1" applyBorder="1" applyAlignment="1">
      <alignment vertical="justify"/>
    </xf>
    <xf numFmtId="0" fontId="47" fillId="0" borderId="0" xfId="5" applyFont="1" applyBorder="1" applyAlignment="1">
      <alignment horizontal="center" vertical="justify"/>
    </xf>
    <xf numFmtId="4" fontId="47" fillId="0" borderId="0" xfId="5" applyNumberFormat="1" applyFont="1" applyBorder="1" applyAlignment="1">
      <alignment vertical="justify"/>
    </xf>
    <xf numFmtId="4" fontId="55" fillId="0" borderId="0" xfId="5" applyNumberFormat="1" applyFont="1" applyBorder="1" applyAlignment="1">
      <alignment vertical="justify"/>
    </xf>
    <xf numFmtId="49" fontId="52" fillId="0" borderId="0" xfId="5" applyNumberFormat="1" applyFont="1"/>
    <xf numFmtId="3" fontId="56" fillId="0" borderId="0" xfId="5" applyNumberFormat="1" applyFont="1" applyBorder="1" applyAlignment="1">
      <alignment vertical="center"/>
    </xf>
    <xf numFmtId="170" fontId="52" fillId="0" borderId="0" xfId="5" applyNumberFormat="1" applyFont="1"/>
    <xf numFmtId="3" fontId="30" fillId="0" borderId="0" xfId="5" applyNumberFormat="1" applyFont="1" applyBorder="1" applyAlignment="1">
      <alignment vertical="justify"/>
    </xf>
    <xf numFmtId="3" fontId="30" fillId="0" borderId="17" xfId="5" applyNumberFormat="1" applyFont="1" applyBorder="1" applyAlignment="1">
      <alignment vertical="justify"/>
    </xf>
    <xf numFmtId="0" fontId="57" fillId="0" borderId="7" xfId="3" applyFont="1" applyBorder="1" applyAlignment="1">
      <alignment horizontal="left" indent="2"/>
    </xf>
    <xf numFmtId="3" fontId="5" fillId="0" borderId="32" xfId="5" applyNumberFormat="1" applyFont="1" applyBorder="1" applyAlignment="1">
      <alignment vertical="center"/>
    </xf>
    <xf numFmtId="3" fontId="5" fillId="0" borderId="6" xfId="5" applyNumberFormat="1" applyFont="1" applyBorder="1" applyAlignment="1">
      <alignment vertical="center"/>
    </xf>
    <xf numFmtId="0" fontId="57" fillId="0" borderId="7" xfId="3" applyFont="1" applyBorder="1" applyAlignment="1">
      <alignment horizontal="left" indent="3"/>
    </xf>
    <xf numFmtId="3" fontId="22" fillId="0" borderId="34" xfId="5" applyNumberFormat="1" applyFont="1" applyBorder="1" applyAlignment="1">
      <alignment vertical="center"/>
    </xf>
    <xf numFmtId="3" fontId="22" fillId="0" borderId="8" xfId="5" applyNumberFormat="1" applyFont="1" applyBorder="1" applyAlignment="1">
      <alignment vertical="center"/>
    </xf>
    <xf numFmtId="0" fontId="58" fillId="0" borderId="7" xfId="3" applyFont="1" applyBorder="1" applyAlignment="1">
      <alignment horizontal="left" indent="4"/>
    </xf>
    <xf numFmtId="3" fontId="3" fillId="0" borderId="34" xfId="5" applyNumberFormat="1" applyFont="1" applyBorder="1" applyAlignment="1">
      <alignment vertical="center"/>
    </xf>
    <xf numFmtId="3" fontId="24" fillId="0" borderId="34" xfId="5" applyNumberFormat="1" applyFont="1" applyBorder="1" applyAlignment="1">
      <alignment vertical="center"/>
    </xf>
    <xf numFmtId="3" fontId="24" fillId="0" borderId="8" xfId="5" applyNumberFormat="1" applyFont="1" applyBorder="1" applyAlignment="1">
      <alignment vertical="center"/>
    </xf>
    <xf numFmtId="3" fontId="5" fillId="0" borderId="34" xfId="5" applyNumberFormat="1" applyFont="1" applyBorder="1" applyAlignment="1">
      <alignment vertical="center"/>
    </xf>
    <xf numFmtId="0" fontId="57" fillId="0" borderId="7" xfId="3" applyFont="1" applyBorder="1" applyAlignment="1">
      <alignment horizontal="left" wrapText="1" indent="3"/>
    </xf>
    <xf numFmtId="3" fontId="5" fillId="0" borderId="8" xfId="5" applyNumberFormat="1" applyFont="1" applyBorder="1" applyAlignment="1">
      <alignment vertical="center"/>
    </xf>
    <xf numFmtId="0" fontId="58" fillId="0" borderId="7" xfId="3" applyFont="1" applyBorder="1" applyAlignment="1">
      <alignment horizontal="left" wrapText="1" indent="4"/>
    </xf>
    <xf numFmtId="0" fontId="3" fillId="0" borderId="10" xfId="5" applyFont="1" applyBorder="1" applyAlignment="1">
      <alignment vertical="justify"/>
    </xf>
    <xf numFmtId="3" fontId="3" fillId="0" borderId="11" xfId="5" applyNumberFormat="1" applyFont="1" applyBorder="1" applyAlignment="1">
      <alignment vertical="justify"/>
    </xf>
    <xf numFmtId="0" fontId="3" fillId="0" borderId="17" xfId="5" applyFont="1" applyBorder="1" applyAlignment="1">
      <alignment vertical="justify"/>
    </xf>
    <xf numFmtId="3" fontId="3" fillId="0" borderId="17" xfId="5" applyNumberFormat="1" applyFont="1" applyBorder="1" applyAlignment="1">
      <alignment vertical="justify"/>
    </xf>
    <xf numFmtId="0" fontId="6" fillId="2" borderId="4" xfId="3" applyFont="1" applyFill="1" applyBorder="1" applyAlignment="1">
      <alignment vertical="justify"/>
    </xf>
    <xf numFmtId="3" fontId="13" fillId="2" borderId="6" xfId="3" applyNumberFormat="1" applyFont="1" applyFill="1" applyBorder="1" applyAlignment="1">
      <alignment vertical="center"/>
    </xf>
    <xf numFmtId="0" fontId="13" fillId="2" borderId="7" xfId="3" applyFont="1" applyFill="1" applyBorder="1" applyAlignment="1">
      <alignment horizontal="center" vertical="justify"/>
    </xf>
    <xf numFmtId="3" fontId="13" fillId="2" borderId="8" xfId="3" applyNumberFormat="1" applyFont="1" applyFill="1" applyBorder="1" applyAlignment="1">
      <alignment vertical="center"/>
    </xf>
    <xf numFmtId="0" fontId="13" fillId="2" borderId="10" xfId="3" applyFont="1" applyFill="1" applyBorder="1" applyAlignment="1">
      <alignment horizontal="center" vertical="justify"/>
    </xf>
    <xf numFmtId="3" fontId="13" fillId="2" borderId="12" xfId="3" applyNumberFormat="1" applyFont="1" applyFill="1" applyBorder="1" applyAlignment="1">
      <alignment vertical="center"/>
    </xf>
    <xf numFmtId="0" fontId="52" fillId="0" borderId="0" xfId="1" applyFont="1"/>
    <xf numFmtId="0" fontId="26" fillId="0" borderId="0" xfId="3" applyFont="1"/>
    <xf numFmtId="0" fontId="53" fillId="0" borderId="0" xfId="1" applyFont="1"/>
    <xf numFmtId="0" fontId="30" fillId="0" borderId="17" xfId="1" quotePrefix="1" applyFont="1" applyBorder="1" applyAlignment="1">
      <alignment vertical="justify"/>
    </xf>
    <xf numFmtId="0" fontId="30" fillId="0" borderId="17" xfId="1" applyFont="1" applyBorder="1" applyAlignment="1">
      <alignment vertical="justify"/>
    </xf>
    <xf numFmtId="3" fontId="30" fillId="0" borderId="17" xfId="1" applyNumberFormat="1" applyFont="1" applyBorder="1" applyAlignment="1">
      <alignment vertical="justify"/>
    </xf>
    <xf numFmtId="0" fontId="5" fillId="0" borderId="0" xfId="3" applyFont="1" applyBorder="1" applyAlignment="1">
      <alignment vertical="center"/>
    </xf>
    <xf numFmtId="0" fontId="26" fillId="0" borderId="39" xfId="1" applyFont="1" applyBorder="1"/>
    <xf numFmtId="3" fontId="24" fillId="0" borderId="0" xfId="1" applyNumberFormat="1" applyFont="1" applyFill="1" applyBorder="1" applyAlignment="1">
      <alignment vertical="center"/>
    </xf>
    <xf numFmtId="3" fontId="30" fillId="0" borderId="8" xfId="1" applyNumberFormat="1" applyFont="1" applyBorder="1" applyAlignment="1">
      <alignment vertical="justify"/>
    </xf>
    <xf numFmtId="49" fontId="3" fillId="0" borderId="0" xfId="7" applyNumberFormat="1" applyFont="1" applyBorder="1" applyAlignment="1">
      <alignment horizontal="center" vertical="center"/>
    </xf>
    <xf numFmtId="0" fontId="8" fillId="0" borderId="31" xfId="1" applyFont="1" applyBorder="1" applyAlignment="1">
      <alignment horizontal="left" vertical="center" wrapText="1"/>
    </xf>
    <xf numFmtId="0" fontId="26" fillId="0" borderId="0" xfId="1" applyFont="1" applyBorder="1"/>
    <xf numFmtId="3" fontId="59" fillId="0" borderId="0" xfId="1" applyNumberFormat="1" applyFont="1" applyFill="1" applyBorder="1" applyAlignment="1">
      <alignment vertical="center"/>
    </xf>
    <xf numFmtId="0" fontId="3" fillId="0" borderId="31" xfId="7" applyFont="1" applyFill="1" applyBorder="1" applyAlignment="1">
      <alignment horizontal="justify" vertical="center" wrapText="1"/>
    </xf>
    <xf numFmtId="3" fontId="3" fillId="0" borderId="8" xfId="1" applyNumberFormat="1" applyFont="1" applyBorder="1" applyAlignment="1">
      <alignment vertical="justify"/>
    </xf>
    <xf numFmtId="0" fontId="3" fillId="0" borderId="31" xfId="7" applyFont="1" applyFill="1" applyBorder="1" applyAlignment="1">
      <alignment horizontal="left" wrapText="1"/>
    </xf>
    <xf numFmtId="0" fontId="3" fillId="0" borderId="31" xfId="7" applyFont="1" applyFill="1" applyBorder="1"/>
    <xf numFmtId="0" fontId="3" fillId="0" borderId="31" xfId="7" applyFont="1" applyFill="1" applyBorder="1" applyAlignment="1">
      <alignment horizontal="left" vertical="center"/>
    </xf>
    <xf numFmtId="0" fontId="3" fillId="0" borderId="0" xfId="7" quotePrefix="1" applyFont="1" applyBorder="1" applyAlignment="1">
      <alignment horizontal="center" vertical="top"/>
    </xf>
    <xf numFmtId="0" fontId="3" fillId="0" borderId="31" xfId="7" applyFont="1" applyFill="1" applyBorder="1" applyAlignment="1">
      <alignment horizontal="justify" vertical="center"/>
    </xf>
    <xf numFmtId="0" fontId="3" fillId="0" borderId="31" xfId="7" applyFont="1" applyFill="1" applyBorder="1" applyAlignment="1">
      <alignment vertical="center"/>
    </xf>
    <xf numFmtId="0" fontId="3" fillId="0" borderId="0" xfId="7" applyFont="1" applyBorder="1" applyAlignment="1">
      <alignment horizontal="center" vertical="top"/>
    </xf>
    <xf numFmtId="0" fontId="3" fillId="0" borderId="31" xfId="7" applyFont="1" applyFill="1" applyBorder="1" applyAlignment="1">
      <alignment horizontal="justify"/>
    </xf>
    <xf numFmtId="0" fontId="3" fillId="0" borderId="0" xfId="7" quotePrefix="1" applyFont="1" applyBorder="1" applyAlignment="1">
      <alignment horizontal="center"/>
    </xf>
    <xf numFmtId="0" fontId="3" fillId="0" borderId="0" xfId="7" applyFont="1" applyBorder="1" applyAlignment="1">
      <alignment horizontal="center"/>
    </xf>
    <xf numFmtId="49" fontId="3" fillId="0" borderId="0" xfId="7" applyNumberFormat="1" applyFont="1" applyBorder="1" applyAlignment="1">
      <alignment horizontal="center"/>
    </xf>
    <xf numFmtId="0" fontId="3" fillId="0" borderId="31" xfId="7" applyFont="1" applyFill="1" applyBorder="1" applyAlignment="1">
      <alignment vertical="center" wrapText="1"/>
    </xf>
    <xf numFmtId="0" fontId="3" fillId="0" borderId="31" xfId="7" applyFont="1" applyFill="1" applyBorder="1" applyAlignment="1">
      <alignment wrapText="1"/>
    </xf>
    <xf numFmtId="0" fontId="3" fillId="0" borderId="31" xfId="7" applyFont="1" applyFill="1" applyBorder="1" applyAlignment="1">
      <alignment horizontal="justify" vertical="top"/>
    </xf>
    <xf numFmtId="3" fontId="60" fillId="0" borderId="0" xfId="1" applyNumberFormat="1" applyFont="1" applyFill="1" applyBorder="1" applyAlignment="1">
      <alignment vertical="center"/>
    </xf>
    <xf numFmtId="3" fontId="3" fillId="0" borderId="8" xfId="1" applyNumberFormat="1" applyFont="1" applyFill="1" applyBorder="1" applyAlignment="1">
      <alignment vertical="justify"/>
    </xf>
    <xf numFmtId="0" fontId="3" fillId="0" borderId="10" xfId="1" quotePrefix="1" applyFont="1" applyBorder="1" applyAlignment="1">
      <alignment horizontal="center" vertical="top"/>
    </xf>
    <xf numFmtId="0" fontId="3" fillId="0" borderId="11" xfId="1" quotePrefix="1" applyFont="1" applyBorder="1" applyAlignment="1">
      <alignment horizontal="center" vertical="top"/>
    </xf>
    <xf numFmtId="0" fontId="3" fillId="0" borderId="30" xfId="1" applyFont="1" applyBorder="1" applyAlignment="1">
      <alignment vertical="justify"/>
    </xf>
    <xf numFmtId="3" fontId="24" fillId="0" borderId="53" xfId="1" applyNumberFormat="1" applyFont="1" applyBorder="1" applyAlignment="1">
      <alignment vertical="justify"/>
    </xf>
    <xf numFmtId="3" fontId="3" fillId="0" borderId="12" xfId="1" applyNumberFormat="1" applyFont="1" applyBorder="1" applyAlignment="1">
      <alignment vertical="justify"/>
    </xf>
    <xf numFmtId="0" fontId="3" fillId="0" borderId="0" xfId="1" quotePrefix="1" applyFont="1" applyBorder="1" applyAlignment="1">
      <alignment horizontal="center" vertical="justify"/>
    </xf>
    <xf numFmtId="0" fontId="3" fillId="0" borderId="0" xfId="1" applyFont="1" applyBorder="1" applyAlignment="1">
      <alignment vertical="justify"/>
    </xf>
    <xf numFmtId="3" fontId="24" fillId="0" borderId="50" xfId="1" applyNumberFormat="1" applyFont="1" applyBorder="1" applyAlignment="1">
      <alignment vertical="justify"/>
    </xf>
    <xf numFmtId="3" fontId="3" fillId="0" borderId="0" xfId="1" applyNumberFormat="1" applyFont="1" applyBorder="1" applyAlignment="1">
      <alignment vertical="justify"/>
    </xf>
    <xf numFmtId="0" fontId="52" fillId="0" borderId="0" xfId="1" applyFont="1" applyAlignment="1">
      <alignment horizontal="center"/>
    </xf>
    <xf numFmtId="3" fontId="52" fillId="0" borderId="0" xfId="1" applyNumberFormat="1" applyFont="1"/>
    <xf numFmtId="0" fontId="56" fillId="0" borderId="0" xfId="1" applyFont="1"/>
    <xf numFmtId="0" fontId="61" fillId="0" borderId="0" xfId="3" applyFont="1" applyFill="1" applyAlignment="1">
      <alignment vertical="center"/>
    </xf>
    <xf numFmtId="0" fontId="13" fillId="2" borderId="52" xfId="3" applyFont="1" applyFill="1" applyBorder="1" applyAlignment="1">
      <alignment horizontal="center" vertical="center"/>
    </xf>
    <xf numFmtId="0" fontId="5" fillId="0" borderId="4" xfId="3" applyFont="1" applyBorder="1" applyAlignment="1">
      <alignment vertical="center"/>
    </xf>
    <xf numFmtId="0" fontId="26" fillId="0" borderId="5" xfId="1" applyFont="1" applyBorder="1"/>
    <xf numFmtId="3" fontId="3" fillId="0" borderId="51" xfId="5" applyNumberFormat="1" applyFont="1" applyBorder="1" applyAlignment="1">
      <alignment vertical="center"/>
    </xf>
    <xf numFmtId="0" fontId="8" fillId="0" borderId="0" xfId="1" applyFont="1" applyBorder="1" applyAlignment="1">
      <alignment horizontal="justify" vertical="center" wrapText="1"/>
    </xf>
    <xf numFmtId="0" fontId="5" fillId="0" borderId="0" xfId="5" applyFont="1" applyFill="1" applyBorder="1" applyAlignment="1">
      <alignment horizontal="left" vertical="top"/>
    </xf>
    <xf numFmtId="0" fontId="3" fillId="0" borderId="11" xfId="1" applyFont="1" applyBorder="1" applyAlignment="1">
      <alignment vertical="justify"/>
    </xf>
    <xf numFmtId="0" fontId="3" fillId="0" borderId="52" xfId="1" applyFont="1" applyBorder="1" applyAlignment="1">
      <alignment vertical="justify"/>
    </xf>
    <xf numFmtId="0" fontId="3" fillId="0" borderId="43" xfId="1" applyFont="1" applyBorder="1" applyAlignment="1">
      <alignment vertical="justify"/>
    </xf>
    <xf numFmtId="0" fontId="49" fillId="2" borderId="4" xfId="1" quotePrefix="1" applyFont="1" applyFill="1" applyBorder="1" applyAlignment="1">
      <alignment vertical="justify"/>
    </xf>
    <xf numFmtId="0" fontId="49" fillId="2" borderId="5" xfId="1" quotePrefix="1" applyFont="1" applyFill="1" applyBorder="1" applyAlignment="1">
      <alignment vertical="justify"/>
    </xf>
    <xf numFmtId="0" fontId="49" fillId="2" borderId="5" xfId="1" applyFont="1" applyFill="1" applyBorder="1" applyAlignment="1">
      <alignment vertical="justify"/>
    </xf>
    <xf numFmtId="0" fontId="48" fillId="2" borderId="7" xfId="1" applyFont="1" applyFill="1" applyBorder="1" applyAlignment="1">
      <alignment vertical="justify"/>
    </xf>
    <xf numFmtId="0" fontId="48" fillId="2" borderId="0" xfId="1" applyFont="1" applyFill="1" applyBorder="1" applyAlignment="1">
      <alignment vertical="justify"/>
    </xf>
    <xf numFmtId="0" fontId="48" fillId="2" borderId="10" xfId="1" applyFont="1" applyFill="1" applyBorder="1" applyAlignment="1">
      <alignment vertical="justify"/>
    </xf>
    <xf numFmtId="0" fontId="48" fillId="2" borderId="11" xfId="1" applyFont="1" applyFill="1" applyBorder="1" applyAlignment="1">
      <alignment vertical="justify"/>
    </xf>
    <xf numFmtId="0" fontId="48" fillId="2" borderId="11" xfId="1" applyFont="1" applyFill="1" applyBorder="1" applyAlignment="1">
      <alignment horizontal="center" vertical="justify"/>
    </xf>
    <xf numFmtId="0" fontId="1" fillId="0" borderId="0" xfId="11"/>
    <xf numFmtId="0" fontId="26" fillId="0" borderId="0" xfId="3" applyFont="1" applyBorder="1"/>
    <xf numFmtId="0" fontId="26" fillId="0" borderId="0" xfId="3" applyFont="1" applyBorder="1" applyAlignment="1">
      <alignment wrapText="1"/>
    </xf>
    <xf numFmtId="0" fontId="30" fillId="0" borderId="7" xfId="1" quotePrefix="1" applyFont="1" applyBorder="1" applyAlignment="1">
      <alignment vertical="justify"/>
    </xf>
    <xf numFmtId="0" fontId="30" fillId="0" borderId="0" xfId="1" quotePrefix="1" applyFont="1" applyBorder="1" applyAlignment="1">
      <alignment vertical="justify" wrapText="1"/>
    </xf>
    <xf numFmtId="0" fontId="30" fillId="0" borderId="36" xfId="1" applyFont="1" applyBorder="1" applyAlignment="1">
      <alignment vertical="justify"/>
    </xf>
    <xf numFmtId="0" fontId="57" fillId="0" borderId="7" xfId="12" applyFont="1" applyBorder="1"/>
    <xf numFmtId="0" fontId="12" fillId="0" borderId="0" xfId="11" applyFont="1" applyBorder="1" applyAlignment="1">
      <alignment wrapText="1"/>
    </xf>
    <xf numFmtId="0" fontId="12" fillId="0" borderId="7" xfId="12" applyFont="1" applyBorder="1" applyAlignment="1">
      <alignment horizontal="left" indent="2"/>
    </xf>
    <xf numFmtId="3" fontId="12" fillId="0" borderId="36" xfId="11" applyNumberFormat="1" applyFont="1" applyBorder="1"/>
    <xf numFmtId="0" fontId="58" fillId="0" borderId="7" xfId="12" applyFont="1" applyBorder="1"/>
    <xf numFmtId="0" fontId="58" fillId="0" borderId="0" xfId="12" applyFont="1" applyBorder="1" applyAlignment="1">
      <alignment wrapText="1"/>
    </xf>
    <xf numFmtId="0" fontId="58" fillId="0" borderId="31" xfId="12" applyFont="1" applyBorder="1" applyAlignment="1">
      <alignment wrapText="1"/>
    </xf>
    <xf numFmtId="0" fontId="52" fillId="0" borderId="0" xfId="1" applyFont="1" applyBorder="1"/>
    <xf numFmtId="0" fontId="58" fillId="0" borderId="7" xfId="12" applyFont="1" applyBorder="1" applyAlignment="1">
      <alignment vertical="center"/>
    </xf>
    <xf numFmtId="3" fontId="2" fillId="0" borderId="0" xfId="11" applyNumberFormat="1" applyFont="1"/>
    <xf numFmtId="0" fontId="3" fillId="0" borderId="7" xfId="1" quotePrefix="1" applyFont="1" applyBorder="1" applyAlignment="1">
      <alignment horizontal="center" vertical="justify"/>
    </xf>
    <xf numFmtId="0" fontId="3" fillId="0" borderId="0" xfId="1" quotePrefix="1" applyFont="1" applyBorder="1" applyAlignment="1">
      <alignment horizontal="center" vertical="justify" wrapText="1"/>
    </xf>
    <xf numFmtId="3" fontId="24" fillId="0" borderId="46" xfId="1" applyNumberFormat="1" applyFont="1" applyBorder="1" applyAlignment="1">
      <alignment vertical="justify"/>
    </xf>
    <xf numFmtId="0" fontId="49" fillId="2" borderId="5" xfId="1" quotePrefix="1" applyFont="1" applyFill="1" applyBorder="1" applyAlignment="1">
      <alignment vertical="justify" wrapText="1"/>
    </xf>
    <xf numFmtId="0" fontId="52" fillId="0" borderId="0" xfId="1" applyFont="1" applyAlignment="1">
      <alignment wrapText="1"/>
    </xf>
    <xf numFmtId="0" fontId="52" fillId="0" borderId="0" xfId="1" applyFont="1" applyAlignment="1">
      <alignment horizontal="center" wrapText="1"/>
    </xf>
    <xf numFmtId="0" fontId="9" fillId="0" borderId="2" xfId="1" applyFont="1" applyFill="1" applyBorder="1" applyAlignment="1">
      <alignment vertical="center" wrapText="1"/>
    </xf>
    <xf numFmtId="0" fontId="9" fillId="0" borderId="2" xfId="1" applyFont="1" applyBorder="1" applyAlignment="1">
      <alignment vertical="center" wrapText="1"/>
    </xf>
    <xf numFmtId="0" fontId="9" fillId="0" borderId="8" xfId="1" applyFont="1" applyBorder="1" applyAlignment="1">
      <alignment vertical="center" wrapText="1"/>
    </xf>
    <xf numFmtId="0" fontId="9" fillId="0" borderId="7" xfId="1" applyFont="1" applyFill="1" applyBorder="1" applyAlignment="1">
      <alignment horizontal="right" vertical="center" wrapText="1"/>
    </xf>
    <xf numFmtId="3" fontId="7" fillId="0" borderId="2" xfId="1" applyNumberFormat="1" applyFont="1" applyFill="1" applyBorder="1" applyAlignment="1">
      <alignment horizontal="right" vertical="center" wrapText="1"/>
    </xf>
    <xf numFmtId="0" fontId="9" fillId="0" borderId="8" xfId="1" applyFont="1" applyFill="1" applyBorder="1" applyAlignment="1">
      <alignment vertical="center" wrapText="1"/>
    </xf>
    <xf numFmtId="3" fontId="9" fillId="0" borderId="2" xfId="1" applyNumberFormat="1" applyFont="1" applyFill="1" applyBorder="1" applyAlignment="1">
      <alignment horizontal="right" vertical="center" wrapText="1"/>
    </xf>
    <xf numFmtId="3" fontId="13" fillId="2" borderId="1" xfId="3" applyNumberFormat="1" applyFont="1" applyFill="1" applyBorder="1" applyAlignment="1">
      <alignment horizontal="right" vertical="center" wrapText="1"/>
    </xf>
    <xf numFmtId="0" fontId="3" fillId="0" borderId="7" xfId="1" quotePrefix="1" applyFont="1" applyBorder="1" applyAlignment="1"/>
    <xf numFmtId="0" fontId="3" fillId="0" borderId="7" xfId="1" applyFont="1" applyBorder="1" applyAlignment="1"/>
    <xf numFmtId="0" fontId="3" fillId="0" borderId="31" xfId="1" applyFont="1" applyBorder="1" applyAlignment="1">
      <alignment horizontal="justify" vertical="center" wrapText="1"/>
    </xf>
    <xf numFmtId="0" fontId="46" fillId="0" borderId="31" xfId="1" applyFont="1" applyBorder="1" applyAlignment="1">
      <alignment horizontal="justify" vertical="center" wrapText="1"/>
    </xf>
    <xf numFmtId="0" fontId="3" fillId="0" borderId="10" xfId="1" quotePrefix="1" applyFont="1" applyBorder="1" applyAlignment="1"/>
    <xf numFmtId="0" fontId="3" fillId="0" borderId="0" xfId="1" quotePrefix="1" applyFont="1" applyBorder="1" applyAlignment="1"/>
    <xf numFmtId="0" fontId="4" fillId="0" borderId="0" xfId="3" applyFont="1" applyAlignment="1">
      <alignment vertical="center"/>
    </xf>
    <xf numFmtId="171" fontId="3" fillId="0" borderId="0" xfId="1" applyNumberFormat="1"/>
    <xf numFmtId="3" fontId="9" fillId="0" borderId="2" xfId="1" applyNumberFormat="1" applyFont="1" applyFill="1" applyBorder="1" applyAlignment="1">
      <alignment horizontal="center" vertical="center" wrapText="1"/>
    </xf>
    <xf numFmtId="3" fontId="9" fillId="0" borderId="0" xfId="1" applyNumberFormat="1" applyFont="1" applyFill="1" applyBorder="1" applyAlignment="1">
      <alignment horizontal="center" vertical="center" wrapText="1"/>
    </xf>
    <xf numFmtId="0" fontId="7" fillId="0" borderId="3" xfId="1" applyFont="1" applyBorder="1" applyAlignment="1">
      <alignment vertical="center" wrapText="1"/>
    </xf>
    <xf numFmtId="0" fontId="5" fillId="0" borderId="0" xfId="3" quotePrefix="1" applyFont="1" applyAlignment="1">
      <alignment vertical="center" wrapText="1"/>
    </xf>
    <xf numFmtId="0" fontId="5" fillId="0" borderId="0" xfId="3" quotePrefix="1" applyFont="1" applyAlignment="1">
      <alignment vertical="center"/>
    </xf>
    <xf numFmtId="0" fontId="24" fillId="0" borderId="0" xfId="3" applyFont="1" applyBorder="1"/>
    <xf numFmtId="0" fontId="50" fillId="0" borderId="0" xfId="1" applyFont="1"/>
    <xf numFmtId="0" fontId="18" fillId="0" borderId="0" xfId="1" applyFont="1"/>
    <xf numFmtId="0" fontId="24" fillId="0" borderId="0" xfId="1" applyFont="1"/>
    <xf numFmtId="0" fontId="3" fillId="0" borderId="17" xfId="1" quotePrefix="1" applyFont="1" applyBorder="1" applyAlignment="1">
      <alignment vertical="justify"/>
    </xf>
    <xf numFmtId="0" fontId="3" fillId="0" borderId="17" xfId="1" applyFont="1" applyBorder="1" applyAlignment="1">
      <alignment vertical="justify"/>
    </xf>
    <xf numFmtId="3" fontId="3" fillId="0" borderId="17" xfId="1" applyNumberFormat="1" applyFont="1" applyBorder="1" applyAlignment="1">
      <alignment vertical="justify"/>
    </xf>
    <xf numFmtId="0" fontId="46" fillId="0" borderId="0" xfId="1" applyFont="1" applyBorder="1" applyAlignment="1">
      <alignment horizontal="justify" vertical="center"/>
    </xf>
    <xf numFmtId="3" fontId="46" fillId="0" borderId="34" xfId="13" applyNumberFormat="1" applyFont="1" applyBorder="1" applyAlignment="1">
      <alignment vertical="center"/>
    </xf>
    <xf numFmtId="3" fontId="46" fillId="0" borderId="40" xfId="13" applyNumberFormat="1" applyFont="1" applyBorder="1" applyAlignment="1">
      <alignment vertical="center"/>
    </xf>
    <xf numFmtId="3" fontId="46" fillId="0" borderId="40" xfId="1" applyNumberFormat="1" applyFont="1" applyBorder="1" applyAlignment="1">
      <alignment vertical="center"/>
    </xf>
    <xf numFmtId="3" fontId="3" fillId="0" borderId="40" xfId="1" applyNumberFormat="1" applyFont="1" applyBorder="1" applyAlignment="1"/>
    <xf numFmtId="3" fontId="46" fillId="0" borderId="8" xfId="1" applyNumberFormat="1" applyFont="1" applyBorder="1" applyAlignment="1">
      <alignment vertical="center"/>
    </xf>
    <xf numFmtId="3" fontId="3" fillId="0" borderId="34" xfId="1" applyNumberFormat="1" applyFont="1" applyBorder="1" applyAlignment="1"/>
    <xf numFmtId="0" fontId="3" fillId="0" borderId="0" xfId="1" applyFont="1" applyBorder="1" applyAlignment="1">
      <alignment horizontal="justify" vertical="center"/>
    </xf>
    <xf numFmtId="3" fontId="3" fillId="0" borderId="40" xfId="13" applyNumberFormat="1" applyFont="1" applyBorder="1" applyAlignment="1"/>
    <xf numFmtId="3" fontId="3" fillId="0" borderId="8" xfId="1" applyNumberFormat="1" applyFont="1" applyBorder="1" applyAlignment="1">
      <alignment vertical="center"/>
    </xf>
    <xf numFmtId="0" fontId="46" fillId="0" borderId="40" xfId="14" applyFont="1" applyBorder="1" applyAlignment="1">
      <alignment horizontal="center"/>
    </xf>
    <xf numFmtId="3" fontId="64" fillId="0" borderId="40" xfId="14" applyNumberFormat="1" applyFont="1" applyBorder="1"/>
    <xf numFmtId="3" fontId="3" fillId="0" borderId="34" xfId="1" applyNumberFormat="1" applyFont="1" applyBorder="1" applyAlignment="1">
      <alignment vertical="top"/>
    </xf>
    <xf numFmtId="3" fontId="3" fillId="0" borderId="40" xfId="1" applyNumberFormat="1" applyFont="1" applyBorder="1" applyAlignment="1">
      <alignment vertical="top"/>
    </xf>
    <xf numFmtId="3" fontId="46" fillId="0" borderId="40" xfId="1" applyNumberFormat="1" applyFont="1" applyBorder="1" applyAlignment="1">
      <alignment vertical="top"/>
    </xf>
    <xf numFmtId="3" fontId="3" fillId="0" borderId="40" xfId="13" applyNumberFormat="1" applyFont="1" applyBorder="1" applyAlignment="1">
      <alignment vertical="top"/>
    </xf>
    <xf numFmtId="3" fontId="3" fillId="0" borderId="34" xfId="13" applyNumberFormat="1" applyFont="1" applyBorder="1" applyAlignment="1"/>
    <xf numFmtId="3" fontId="46" fillId="0" borderId="34" xfId="1" applyNumberFormat="1" applyFont="1" applyBorder="1" applyAlignment="1">
      <alignment vertical="center"/>
    </xf>
    <xf numFmtId="0" fontId="46" fillId="0" borderId="31" xfId="1" applyFont="1" applyFill="1" applyBorder="1" applyAlignment="1">
      <alignment horizontal="justify" vertical="center"/>
    </xf>
    <xf numFmtId="3" fontId="3" fillId="0" borderId="0" xfId="1" applyNumberFormat="1" applyFont="1" applyBorder="1" applyAlignment="1"/>
    <xf numFmtId="3" fontId="3" fillId="0" borderId="40" xfId="1" applyNumberFormat="1" applyFont="1" applyBorder="1" applyAlignment="1">
      <alignment vertical="center"/>
    </xf>
    <xf numFmtId="3" fontId="46" fillId="0" borderId="0" xfId="1" applyNumberFormat="1" applyFont="1" applyBorder="1" applyAlignment="1">
      <alignment vertical="center"/>
    </xf>
    <xf numFmtId="3" fontId="46" fillId="0" borderId="0" xfId="1" applyNumberFormat="1" applyFont="1" applyBorder="1" applyAlignment="1">
      <alignment vertical="top"/>
    </xf>
    <xf numFmtId="0" fontId="3" fillId="0" borderId="30" xfId="1" applyFont="1" applyBorder="1" applyAlignment="1"/>
    <xf numFmtId="3" fontId="3" fillId="0" borderId="11" xfId="1" applyNumberFormat="1" applyFont="1" applyBorder="1" applyAlignment="1"/>
    <xf numFmtId="3" fontId="3" fillId="0" borderId="43" xfId="1" applyNumberFormat="1" applyFont="1" applyBorder="1" applyAlignment="1"/>
    <xf numFmtId="3" fontId="3" fillId="0" borderId="12" xfId="1" applyNumberFormat="1" applyFont="1" applyBorder="1" applyAlignment="1"/>
    <xf numFmtId="0" fontId="3" fillId="0" borderId="0" xfId="1" applyFont="1" applyBorder="1" applyAlignment="1"/>
    <xf numFmtId="0" fontId="3" fillId="0" borderId="0" xfId="1" applyFont="1" applyBorder="1" applyAlignment="1">
      <alignment horizontal="center"/>
    </xf>
    <xf numFmtId="3" fontId="3" fillId="0" borderId="0" xfId="1" applyNumberFormat="1" applyFont="1"/>
    <xf numFmtId="0" fontId="3" fillId="0" borderId="0" xfId="1" applyFont="1" applyAlignment="1">
      <alignment horizontal="center"/>
    </xf>
    <xf numFmtId="3" fontId="13" fillId="2" borderId="42" xfId="1" applyNumberFormat="1" applyFont="1" applyFill="1" applyBorder="1" applyAlignment="1">
      <alignment horizontal="center" vertical="center"/>
    </xf>
    <xf numFmtId="3" fontId="13" fillId="2" borderId="43" xfId="1" applyNumberFormat="1" applyFont="1" applyFill="1" applyBorder="1" applyAlignment="1">
      <alignment horizontal="center" vertical="center"/>
    </xf>
    <xf numFmtId="0" fontId="13" fillId="2" borderId="42" xfId="3" applyFont="1" applyFill="1" applyBorder="1" applyAlignment="1">
      <alignment horizontal="center"/>
    </xf>
    <xf numFmtId="0" fontId="13" fillId="2" borderId="5" xfId="3" applyFont="1" applyFill="1" applyBorder="1" applyAlignment="1">
      <alignment horizontal="center"/>
    </xf>
    <xf numFmtId="0" fontId="13" fillId="2" borderId="32" xfId="3" applyFont="1" applyFill="1" applyBorder="1" applyAlignment="1">
      <alignment horizontal="center"/>
    </xf>
    <xf numFmtId="0" fontId="13" fillId="2" borderId="45" xfId="3" applyFont="1" applyFill="1" applyBorder="1" applyAlignment="1">
      <alignment horizontal="center"/>
    </xf>
    <xf numFmtId="0" fontId="13" fillId="2" borderId="43" xfId="3" applyFont="1" applyFill="1" applyBorder="1" applyAlignment="1">
      <alignment horizontal="center"/>
    </xf>
    <xf numFmtId="0" fontId="13" fillId="2" borderId="11" xfId="3" applyFont="1" applyFill="1" applyBorder="1" applyAlignment="1">
      <alignment horizontal="center"/>
    </xf>
    <xf numFmtId="0" fontId="3" fillId="0" borderId="58" xfId="3" applyFont="1" applyBorder="1" applyAlignment="1">
      <alignment vertical="center"/>
    </xf>
    <xf numFmtId="171" fontId="3" fillId="0" borderId="59" xfId="8" applyNumberFormat="1" applyFont="1" applyBorder="1" applyAlignment="1">
      <alignment vertical="center"/>
    </xf>
    <xf numFmtId="171" fontId="3" fillId="0" borderId="59" xfId="8" applyNumberFormat="1" applyFont="1" applyFill="1" applyBorder="1" applyAlignment="1">
      <alignment vertical="center"/>
    </xf>
    <xf numFmtId="171" fontId="3" fillId="0" borderId="60" xfId="8" applyNumberFormat="1" applyFont="1" applyBorder="1" applyAlignment="1">
      <alignment vertical="center"/>
    </xf>
    <xf numFmtId="0" fontId="3" fillId="0" borderId="61" xfId="3" applyFont="1" applyBorder="1" applyAlignment="1">
      <alignment vertical="center"/>
    </xf>
    <xf numFmtId="171" fontId="3" fillId="0" borderId="29" xfId="8" applyNumberFormat="1" applyFont="1" applyBorder="1" applyAlignment="1">
      <alignment vertical="center"/>
    </xf>
    <xf numFmtId="171" fontId="3" fillId="0" borderId="29" xfId="8" applyNumberFormat="1" applyFont="1" applyFill="1" applyBorder="1" applyAlignment="1">
      <alignment vertical="center"/>
    </xf>
    <xf numFmtId="171" fontId="3" fillId="0" borderId="62" xfId="8" applyNumberFormat="1" applyFont="1" applyBorder="1" applyAlignment="1">
      <alignment vertical="center"/>
    </xf>
    <xf numFmtId="0" fontId="3" fillId="0" borderId="61" xfId="3" applyFont="1" applyFill="1" applyBorder="1" applyAlignment="1">
      <alignment vertical="center"/>
    </xf>
    <xf numFmtId="0" fontId="46" fillId="0" borderId="61" xfId="3" applyFont="1" applyBorder="1" applyAlignment="1">
      <alignment vertical="center"/>
    </xf>
    <xf numFmtId="171" fontId="46" fillId="0" borderId="29" xfId="8" applyNumberFormat="1" applyFont="1" applyBorder="1" applyAlignment="1">
      <alignment vertical="center"/>
    </xf>
    <xf numFmtId="171" fontId="3" fillId="0" borderId="29" xfId="3" applyNumberFormat="1" applyFont="1" applyFill="1" applyBorder="1" applyAlignment="1">
      <alignment vertical="center"/>
    </xf>
    <xf numFmtId="0" fontId="46" fillId="0" borderId="63" xfId="3" applyFont="1" applyBorder="1" applyAlignment="1">
      <alignment vertical="center"/>
    </xf>
    <xf numFmtId="171" fontId="46" fillId="0" borderId="28" xfId="8" applyNumberFormat="1" applyFont="1" applyBorder="1" applyAlignment="1">
      <alignment vertical="center"/>
    </xf>
    <xf numFmtId="0" fontId="13" fillId="2" borderId="64" xfId="3" applyFont="1" applyFill="1" applyBorder="1" applyAlignment="1">
      <alignment vertical="center"/>
    </xf>
    <xf numFmtId="171" fontId="13" fillId="2" borderId="44" xfId="3" applyNumberFormat="1" applyFont="1" applyFill="1" applyBorder="1" applyAlignment="1">
      <alignment vertical="center"/>
    </xf>
    <xf numFmtId="0" fontId="3" fillId="0" borderId="0" xfId="15" applyFont="1" applyBorder="1"/>
    <xf numFmtId="0" fontId="3" fillId="0" borderId="0" xfId="15" applyFont="1" applyFill="1" applyBorder="1"/>
    <xf numFmtId="0" fontId="3" fillId="0" borderId="0" xfId="15" applyFont="1" applyFill="1" applyBorder="1" applyAlignment="1">
      <alignment horizontal="centerContinuous"/>
    </xf>
    <xf numFmtId="0" fontId="3" fillId="0" borderId="7" xfId="3" applyFont="1" applyBorder="1"/>
    <xf numFmtId="0" fontId="3" fillId="0" borderId="2" xfId="15" applyFont="1" applyBorder="1"/>
    <xf numFmtId="0" fontId="3" fillId="0" borderId="8" xfId="15" applyFont="1" applyBorder="1"/>
    <xf numFmtId="0" fontId="65" fillId="0" borderId="7" xfId="3" applyFont="1" applyBorder="1" applyAlignment="1">
      <alignment horizontal="left"/>
    </xf>
    <xf numFmtId="3" fontId="65" fillId="0" borderId="2" xfId="3" applyNumberFormat="1" applyFont="1" applyBorder="1"/>
    <xf numFmtId="3" fontId="65" fillId="0" borderId="8" xfId="3" applyNumberFormat="1" applyFont="1" applyBorder="1"/>
    <xf numFmtId="0" fontId="3" fillId="0" borderId="2" xfId="3" applyFont="1" applyBorder="1"/>
    <xf numFmtId="0" fontId="3" fillId="0" borderId="8" xfId="3" applyFont="1" applyBorder="1"/>
    <xf numFmtId="0" fontId="58" fillId="0" borderId="7" xfId="3" applyFont="1" applyBorder="1" applyAlignment="1">
      <alignment horizontal="left"/>
    </xf>
    <xf numFmtId="3" fontId="58" fillId="0" borderId="2" xfId="3" applyNumberFormat="1" applyFont="1" applyBorder="1"/>
    <xf numFmtId="3" fontId="58" fillId="0" borderId="8" xfId="3" applyNumberFormat="1" applyFont="1" applyBorder="1"/>
    <xf numFmtId="3" fontId="3" fillId="0" borderId="2" xfId="3" applyNumberFormat="1" applyFont="1" applyBorder="1"/>
    <xf numFmtId="3" fontId="3" fillId="0" borderId="2" xfId="3" applyNumberFormat="1" applyFont="1" applyBorder="1" applyAlignment="1">
      <alignment vertical="center"/>
    </xf>
    <xf numFmtId="3" fontId="58" fillId="0" borderId="8" xfId="3" applyNumberFormat="1" applyFont="1" applyBorder="1" applyAlignment="1">
      <alignment vertical="center"/>
    </xf>
    <xf numFmtId="0" fontId="3" fillId="0" borderId="7" xfId="3" applyFont="1" applyBorder="1" applyAlignment="1">
      <alignment horizontal="left" indent="1"/>
    </xf>
    <xf numFmtId="3" fontId="46" fillId="0" borderId="2" xfId="3" applyNumberFormat="1" applyFont="1" applyBorder="1"/>
    <xf numFmtId="0" fontId="46" fillId="0" borderId="8" xfId="3" applyFont="1" applyBorder="1"/>
    <xf numFmtId="0" fontId="58" fillId="0" borderId="10" xfId="3" applyFont="1" applyBorder="1" applyAlignment="1">
      <alignment horizontal="left"/>
    </xf>
    <xf numFmtId="3" fontId="3" fillId="0" borderId="3" xfId="3" applyNumberFormat="1" applyFont="1" applyBorder="1"/>
    <xf numFmtId="3" fontId="58" fillId="0" borderId="12" xfId="3" applyNumberFormat="1" applyFont="1" applyBorder="1"/>
    <xf numFmtId="3" fontId="3" fillId="0" borderId="8" xfId="3" applyNumberFormat="1" applyFont="1" applyBorder="1"/>
    <xf numFmtId="0" fontId="3" fillId="0" borderId="16" xfId="1" quotePrefix="1" applyFont="1" applyBorder="1" applyAlignment="1">
      <alignment vertical="justify"/>
    </xf>
    <xf numFmtId="3" fontId="3" fillId="0" borderId="18" xfId="1" applyNumberFormat="1" applyFont="1" applyBorder="1" applyAlignment="1">
      <alignment vertical="justify"/>
    </xf>
    <xf numFmtId="0" fontId="46" fillId="0" borderId="4" xfId="3" applyFont="1" applyBorder="1" applyAlignment="1">
      <alignment vertical="center"/>
    </xf>
    <xf numFmtId="0" fontId="46" fillId="0" borderId="5" xfId="3" applyFont="1" applyBorder="1" applyAlignment="1">
      <alignment vertical="center"/>
    </xf>
    <xf numFmtId="0" fontId="3" fillId="0" borderId="39" xfId="1" applyFont="1" applyBorder="1"/>
    <xf numFmtId="3" fontId="3" fillId="0" borderId="0" xfId="1" applyNumberFormat="1" applyFont="1" applyFill="1" applyBorder="1" applyAlignment="1">
      <alignment vertical="center"/>
    </xf>
    <xf numFmtId="0" fontId="8" fillId="0" borderId="7" xfId="1" quotePrefix="1" applyFont="1" applyBorder="1" applyAlignment="1">
      <alignment horizontal="right" vertical="center" wrapText="1"/>
    </xf>
    <xf numFmtId="3" fontId="46" fillId="0" borderId="0" xfId="1" applyNumberFormat="1" applyFont="1" applyFill="1" applyBorder="1" applyAlignment="1">
      <alignment vertical="center"/>
    </xf>
    <xf numFmtId="0" fontId="8" fillId="0" borderId="7" xfId="1" applyFont="1" applyBorder="1" applyAlignment="1">
      <alignment horizontal="right" vertical="center" wrapText="1"/>
    </xf>
    <xf numFmtId="0" fontId="15" fillId="0" borderId="31" xfId="1" applyFont="1" applyBorder="1" applyAlignment="1">
      <alignment horizontal="left" vertical="center" wrapText="1"/>
    </xf>
    <xf numFmtId="0" fontId="15" fillId="0" borderId="7" xfId="1" applyFont="1" applyBorder="1" applyAlignment="1">
      <alignment horizontal="right" vertical="center" wrapText="1"/>
    </xf>
    <xf numFmtId="0" fontId="46" fillId="0" borderId="31" xfId="7" applyFont="1" applyFill="1" applyBorder="1" applyAlignment="1">
      <alignment horizontal="justify" vertical="center"/>
    </xf>
    <xf numFmtId="3" fontId="3" fillId="0" borderId="53" xfId="1" applyNumberFormat="1" applyFont="1" applyBorder="1" applyAlignment="1">
      <alignment vertical="justify"/>
    </xf>
    <xf numFmtId="3" fontId="3" fillId="0" borderId="50" xfId="1" applyNumberFormat="1" applyFont="1" applyBorder="1" applyAlignment="1">
      <alignment vertical="justify"/>
    </xf>
    <xf numFmtId="0" fontId="15" fillId="0" borderId="2" xfId="1" applyFont="1" applyFill="1" applyBorder="1" applyAlignment="1">
      <alignment vertical="center" wrapText="1"/>
    </xf>
    <xf numFmtId="3" fontId="13" fillId="2" borderId="1" xfId="3" applyNumberFormat="1" applyFont="1" applyFill="1" applyBorder="1" applyAlignment="1">
      <alignment horizontal="center" vertical="center" wrapText="1"/>
    </xf>
    <xf numFmtId="2" fontId="3" fillId="0" borderId="0" xfId="1" applyNumberFormat="1" applyFont="1"/>
    <xf numFmtId="0" fontId="45" fillId="0" borderId="0" xfId="3" applyFont="1"/>
    <xf numFmtId="0" fontId="13" fillId="2" borderId="16" xfId="3" applyFont="1" applyFill="1" applyBorder="1" applyAlignment="1">
      <alignment horizontal="center" vertical="center"/>
    </xf>
    <xf numFmtId="3" fontId="13" fillId="2" borderId="1" xfId="3" applyNumberFormat="1" applyFont="1" applyFill="1" applyBorder="1" applyAlignment="1">
      <alignment vertical="center"/>
    </xf>
    <xf numFmtId="0" fontId="3" fillId="0" borderId="0" xfId="7" applyFont="1" applyFill="1" applyBorder="1" applyAlignment="1">
      <alignment horizontal="justify" vertical="center" wrapText="1"/>
    </xf>
    <xf numFmtId="0" fontId="3" fillId="0" borderId="0" xfId="7" applyFont="1" applyFill="1" applyBorder="1" applyAlignment="1">
      <alignment horizontal="left" wrapText="1"/>
    </xf>
    <xf numFmtId="0" fontId="3" fillId="0" borderId="0" xfId="7" applyFont="1" applyFill="1" applyBorder="1"/>
    <xf numFmtId="0" fontId="3" fillId="0" borderId="0" xfId="7" applyFont="1" applyFill="1" applyBorder="1" applyAlignment="1">
      <alignment horizontal="left" vertical="center"/>
    </xf>
    <xf numFmtId="0" fontId="3" fillId="0" borderId="0" xfId="7" applyFont="1" applyFill="1" applyBorder="1" applyAlignment="1">
      <alignment horizontal="justify" vertical="center"/>
    </xf>
    <xf numFmtId="0" fontId="3" fillId="0" borderId="0" xfId="7" applyFont="1" applyFill="1" applyBorder="1" applyAlignment="1">
      <alignment vertical="center"/>
    </xf>
    <xf numFmtId="0" fontId="3" fillId="0" borderId="0" xfId="7" applyFont="1" applyFill="1" applyBorder="1" applyAlignment="1">
      <alignment horizontal="justify"/>
    </xf>
    <xf numFmtId="0" fontId="3" fillId="0" borderId="0" xfId="7" applyFont="1" applyFill="1" applyBorder="1" applyAlignment="1">
      <alignment vertical="center" wrapText="1"/>
    </xf>
    <xf numFmtId="0" fontId="3" fillId="0" borderId="0" xfId="7" applyFont="1" applyFill="1" applyBorder="1" applyAlignment="1">
      <alignment wrapText="1"/>
    </xf>
    <xf numFmtId="0" fontId="3" fillId="0" borderId="0" xfId="7" applyFont="1" applyFill="1" applyBorder="1" applyAlignment="1">
      <alignment horizontal="justify" vertical="top"/>
    </xf>
    <xf numFmtId="3" fontId="13" fillId="2" borderId="1" xfId="1" applyNumberFormat="1" applyFont="1" applyFill="1" applyBorder="1" applyAlignment="1">
      <alignment horizontal="center" vertical="center" wrapText="1"/>
    </xf>
    <xf numFmtId="4" fontId="13" fillId="2" borderId="1" xfId="1" applyNumberFormat="1" applyFont="1" applyFill="1" applyBorder="1" applyAlignment="1">
      <alignment horizontal="center" vertical="center" wrapText="1"/>
    </xf>
    <xf numFmtId="0" fontId="13" fillId="2" borderId="1" xfId="3" applyFont="1" applyFill="1" applyBorder="1" applyAlignment="1">
      <alignment horizontal="center" vertical="top" wrapText="1"/>
    </xf>
    <xf numFmtId="3" fontId="13" fillId="2" borderId="18" xfId="3" applyNumberFormat="1" applyFont="1" applyFill="1" applyBorder="1" applyAlignment="1">
      <alignment horizontal="right" vertical="top" wrapText="1"/>
    </xf>
    <xf numFmtId="0" fontId="63" fillId="2" borderId="19" xfId="3" applyFont="1" applyFill="1" applyBorder="1" applyAlignment="1">
      <alignment horizontal="center" vertical="center"/>
    </xf>
    <xf numFmtId="0" fontId="63" fillId="2" borderId="3" xfId="3" applyFont="1" applyFill="1" applyBorder="1" applyAlignment="1">
      <alignment horizontal="center" vertical="center"/>
    </xf>
    <xf numFmtId="0" fontId="13" fillId="2" borderId="4" xfId="3" applyFont="1" applyFill="1" applyBorder="1"/>
    <xf numFmtId="0" fontId="13" fillId="2" borderId="10" xfId="3" applyFont="1" applyFill="1" applyBorder="1"/>
    <xf numFmtId="0" fontId="51" fillId="2" borderId="7" xfId="3" applyFont="1" applyFill="1" applyBorder="1" applyAlignment="1">
      <alignment horizontal="center"/>
    </xf>
    <xf numFmtId="0" fontId="23" fillId="2" borderId="0" xfId="3" applyFont="1" applyFill="1" applyBorder="1" applyAlignment="1">
      <alignment vertical="center"/>
    </xf>
    <xf numFmtId="0" fontId="23" fillId="2" borderId="40" xfId="3" applyFont="1" applyFill="1" applyBorder="1" applyAlignment="1">
      <alignment horizontal="left" vertical="center"/>
    </xf>
    <xf numFmtId="3" fontId="24" fillId="0" borderId="34" xfId="3" applyNumberFormat="1" applyFont="1" applyBorder="1" applyAlignment="1">
      <alignment vertical="center"/>
    </xf>
    <xf numFmtId="4" fontId="3" fillId="0" borderId="36" xfId="3" applyNumberFormat="1" applyFont="1" applyBorder="1" applyAlignment="1">
      <alignment vertical="center"/>
    </xf>
    <xf numFmtId="0" fontId="5" fillId="0" borderId="31" xfId="3" applyFont="1" applyBorder="1" applyAlignment="1">
      <alignment horizontal="center" vertical="center"/>
    </xf>
    <xf numFmtId="3" fontId="58" fillId="0" borderId="36" xfId="11" applyNumberFormat="1" applyFont="1" applyBorder="1"/>
    <xf numFmtId="3" fontId="58" fillId="0" borderId="8" xfId="11" applyNumberFormat="1" applyFont="1" applyBorder="1"/>
    <xf numFmtId="0" fontId="13" fillId="2" borderId="43" xfId="1" applyFont="1" applyFill="1" applyBorder="1" applyAlignment="1">
      <alignment horizontal="center" vertical="center"/>
    </xf>
    <xf numFmtId="0" fontId="46" fillId="0" borderId="11" xfId="3" applyFont="1" applyBorder="1" applyAlignment="1">
      <alignment horizontal="center" vertical="center"/>
    </xf>
    <xf numFmtId="4" fontId="24" fillId="0" borderId="46" xfId="3" applyNumberFormat="1" applyFont="1" applyBorder="1" applyAlignment="1">
      <alignment horizontal="center"/>
    </xf>
    <xf numFmtId="0" fontId="3" fillId="0" borderId="11" xfId="3" applyFont="1" applyBorder="1" applyAlignment="1">
      <alignment horizontal="justify"/>
    </xf>
    <xf numFmtId="3" fontId="24" fillId="0" borderId="37" xfId="3" applyNumberFormat="1" applyFont="1" applyFill="1" applyBorder="1" applyAlignment="1">
      <alignment vertical="center"/>
    </xf>
    <xf numFmtId="0" fontId="46" fillId="0" borderId="10" xfId="3" applyFont="1" applyBorder="1" applyAlignment="1">
      <alignment horizontal="center"/>
    </xf>
    <xf numFmtId="49" fontId="8" fillId="0" borderId="11" xfId="1" quotePrefix="1" applyNumberFormat="1" applyFont="1" applyBorder="1" applyAlignment="1">
      <alignment vertical="center" wrapText="1"/>
    </xf>
    <xf numFmtId="0" fontId="58" fillId="0" borderId="0" xfId="2" applyFont="1"/>
    <xf numFmtId="0" fontId="65" fillId="0" borderId="4" xfId="2" applyFont="1" applyBorder="1" applyAlignment="1">
      <alignment vertical="center"/>
    </xf>
    <xf numFmtId="0" fontId="58" fillId="0" borderId="5" xfId="2" applyFont="1" applyBorder="1" applyAlignment="1">
      <alignment vertical="center"/>
    </xf>
    <xf numFmtId="0" fontId="58" fillId="0" borderId="6" xfId="2" applyFont="1" applyBorder="1" applyAlignment="1">
      <alignment vertical="center"/>
    </xf>
    <xf numFmtId="0" fontId="58" fillId="0" borderId="7" xfId="2" applyFont="1" applyBorder="1" applyAlignment="1">
      <alignment vertical="center"/>
    </xf>
    <xf numFmtId="0" fontId="58" fillId="0" borderId="0" xfId="2" applyFont="1" applyBorder="1" applyAlignment="1">
      <alignment vertical="center"/>
    </xf>
    <xf numFmtId="0" fontId="58" fillId="0" borderId="8" xfId="2" applyFont="1" applyBorder="1" applyAlignment="1">
      <alignment vertical="center"/>
    </xf>
    <xf numFmtId="0" fontId="65" fillId="0" borderId="7" xfId="2" applyFont="1" applyBorder="1" applyAlignment="1">
      <alignment vertical="center"/>
    </xf>
    <xf numFmtId="0" fontId="58" fillId="0" borderId="0" xfId="2" applyFont="1" applyFill="1" applyBorder="1" applyAlignment="1">
      <alignment vertical="center"/>
    </xf>
    <xf numFmtId="0" fontId="58" fillId="0" borderId="10" xfId="2" applyFont="1" applyBorder="1" applyAlignment="1">
      <alignment vertical="center"/>
    </xf>
    <xf numFmtId="0" fontId="58" fillId="0" borderId="11" xfId="2" applyFont="1" applyBorder="1" applyAlignment="1">
      <alignment vertical="center"/>
    </xf>
    <xf numFmtId="0" fontId="58" fillId="0" borderId="12" xfId="2" applyFont="1" applyBorder="1" applyAlignment="1">
      <alignment vertical="center"/>
    </xf>
    <xf numFmtId="0" fontId="13" fillId="2" borderId="1" xfId="1" applyFont="1" applyFill="1" applyBorder="1" applyAlignment="1">
      <alignment vertical="center" wrapText="1"/>
    </xf>
    <xf numFmtId="0" fontId="22" fillId="0" borderId="7" xfId="6" applyFont="1" applyBorder="1" applyAlignment="1">
      <alignment horizontal="left" vertical="center"/>
    </xf>
    <xf numFmtId="0" fontId="22" fillId="0" borderId="0" xfId="6" applyFont="1" applyBorder="1" applyAlignment="1">
      <alignment horizontal="left" vertical="center"/>
    </xf>
    <xf numFmtId="43" fontId="1" fillId="0" borderId="0" xfId="16"/>
    <xf numFmtId="164" fontId="3" fillId="0" borderId="0" xfId="17" applyFont="1" applyBorder="1"/>
    <xf numFmtId="164" fontId="3" fillId="0" borderId="0" xfId="3" applyNumberFormat="1" applyBorder="1"/>
    <xf numFmtId="0" fontId="3" fillId="0" borderId="0" xfId="3" applyFont="1" applyBorder="1" applyAlignment="1">
      <alignment horizontal="justify" vertical="center"/>
    </xf>
    <xf numFmtId="0" fontId="3" fillId="0" borderId="0" xfId="3" applyFont="1" applyAlignment="1">
      <alignment vertical="center" wrapText="1"/>
    </xf>
    <xf numFmtId="0" fontId="3" fillId="0" borderId="0" xfId="3" applyFont="1" applyAlignment="1">
      <alignment horizontal="justify" vertical="center" wrapText="1"/>
    </xf>
    <xf numFmtId="0" fontId="46" fillId="0" borderId="0" xfId="3" applyFont="1" applyBorder="1" applyAlignment="1">
      <alignment horizontal="justify" vertical="center"/>
    </xf>
    <xf numFmtId="0" fontId="46" fillId="0" borderId="7" xfId="3" applyFont="1" applyBorder="1" applyAlignment="1">
      <alignment horizontal="center" wrapText="1"/>
    </xf>
    <xf numFmtId="0" fontId="3" fillId="0" borderId="31" xfId="3" applyFont="1" applyBorder="1" applyAlignment="1">
      <alignment horizontal="center" vertical="center" wrapText="1"/>
    </xf>
    <xf numFmtId="0" fontId="3" fillId="0" borderId="0" xfId="3" applyFont="1" applyBorder="1" applyAlignment="1">
      <alignment horizontal="justify" vertical="center" wrapText="1"/>
    </xf>
    <xf numFmtId="4" fontId="46" fillId="0" borderId="36" xfId="3" applyNumberFormat="1" applyFont="1" applyFill="1" applyBorder="1" applyAlignment="1">
      <alignment horizontal="center" wrapText="1"/>
    </xf>
    <xf numFmtId="2" fontId="24" fillId="0" borderId="0" xfId="3" applyNumberFormat="1" applyFont="1" applyAlignment="1">
      <alignment wrapText="1"/>
    </xf>
    <xf numFmtId="0" fontId="24" fillId="0" borderId="0" xfId="3" applyFont="1" applyAlignment="1">
      <alignment wrapText="1"/>
    </xf>
    <xf numFmtId="3" fontId="3" fillId="0" borderId="34" xfId="3" applyNumberFormat="1" applyFont="1" applyFill="1" applyBorder="1" applyAlignment="1">
      <alignment vertical="center" wrapText="1"/>
    </xf>
    <xf numFmtId="0" fontId="46" fillId="0" borderId="0" xfId="7" applyFont="1" applyFill="1" applyBorder="1" applyAlignment="1">
      <alignment horizontal="left" vertical="center"/>
    </xf>
    <xf numFmtId="41" fontId="52" fillId="0" borderId="0" xfId="5" applyNumberFormat="1" applyFont="1"/>
    <xf numFmtId="41" fontId="52" fillId="0" borderId="0" xfId="5" applyNumberFormat="1" applyFont="1" applyFill="1"/>
    <xf numFmtId="0" fontId="52" fillId="0" borderId="0" xfId="5" applyFont="1" applyFill="1"/>
    <xf numFmtId="0" fontId="52" fillId="0" borderId="0" xfId="5" applyFont="1" applyBorder="1"/>
    <xf numFmtId="3" fontId="66" fillId="0" borderId="2" xfId="1" applyNumberFormat="1" applyFont="1" applyBorder="1"/>
    <xf numFmtId="43" fontId="34" fillId="0" borderId="2" xfId="16" applyFont="1" applyBorder="1"/>
    <xf numFmtId="3" fontId="34" fillId="0" borderId="2" xfId="1" applyNumberFormat="1" applyFont="1" applyBorder="1"/>
    <xf numFmtId="0" fontId="34" fillId="0" borderId="8" xfId="1" applyFont="1" applyBorder="1" applyAlignment="1">
      <alignment vertical="center"/>
    </xf>
    <xf numFmtId="0" fontId="34" fillId="0" borderId="2" xfId="1" applyFont="1" applyBorder="1" applyAlignment="1">
      <alignment horizontal="center" vertical="center"/>
    </xf>
    <xf numFmtId="3" fontId="34" fillId="0" borderId="2" xfId="1" applyNumberFormat="1" applyFont="1" applyBorder="1" applyAlignment="1">
      <alignment vertical="center"/>
    </xf>
    <xf numFmtId="15" fontId="34" fillId="0" borderId="2" xfId="1" applyNumberFormat="1" applyFont="1" applyBorder="1" applyAlignment="1">
      <alignment horizontal="center" vertical="center"/>
    </xf>
    <xf numFmtId="15" fontId="34" fillId="0" borderId="2" xfId="1" applyNumberFormat="1" applyFont="1" applyBorder="1" applyAlignment="1">
      <alignment horizontal="left" vertical="center" wrapText="1"/>
    </xf>
    <xf numFmtId="10" fontId="34" fillId="0" borderId="2" xfId="1" applyNumberFormat="1" applyFont="1" applyBorder="1" applyAlignment="1">
      <alignment horizontal="center" vertical="center"/>
    </xf>
    <xf numFmtId="0" fontId="34" fillId="0" borderId="2" xfId="1" applyFont="1" applyBorder="1" applyAlignment="1">
      <alignment horizontal="center" vertical="center" wrapText="1"/>
    </xf>
    <xf numFmtId="0" fontId="34" fillId="0" borderId="2" xfId="1" applyFont="1" applyBorder="1" applyAlignment="1">
      <alignment horizontal="left" vertical="center"/>
    </xf>
    <xf numFmtId="0" fontId="34" fillId="0" borderId="2" xfId="1" quotePrefix="1" applyFont="1" applyBorder="1" applyAlignment="1">
      <alignment horizontal="center" vertical="center"/>
    </xf>
    <xf numFmtId="3" fontId="66" fillId="0" borderId="2" xfId="1" applyNumberFormat="1" applyFont="1" applyBorder="1" applyAlignment="1">
      <alignment vertical="center"/>
    </xf>
    <xf numFmtId="0" fontId="34" fillId="0" borderId="12" xfId="1" applyFont="1" applyBorder="1" applyAlignment="1">
      <alignment vertical="center"/>
    </xf>
    <xf numFmtId="0" fontId="34" fillId="0" borderId="3" xfId="1" applyFont="1" applyBorder="1" applyAlignment="1">
      <alignment horizontal="center" vertical="center"/>
    </xf>
    <xf numFmtId="3" fontId="34" fillId="0" borderId="3" xfId="1" applyNumberFormat="1" applyFont="1" applyBorder="1" applyAlignment="1">
      <alignment vertical="center"/>
    </xf>
    <xf numFmtId="0" fontId="34" fillId="0" borderId="2" xfId="1" applyFont="1" applyBorder="1" applyAlignment="1">
      <alignment horizontal="justify"/>
    </xf>
    <xf numFmtId="0" fontId="34" fillId="0" borderId="2" xfId="1" applyFont="1" applyBorder="1" applyAlignment="1">
      <alignment horizontal="justify" vertical="center"/>
    </xf>
    <xf numFmtId="15" fontId="34" fillId="0" borderId="3" xfId="1" applyNumberFormat="1" applyFont="1" applyBorder="1" applyAlignment="1">
      <alignment horizontal="center" vertical="center"/>
    </xf>
    <xf numFmtId="15" fontId="34" fillId="0" borderId="3" xfId="1" applyNumberFormat="1" applyFont="1" applyBorder="1" applyAlignment="1">
      <alignment horizontal="left" vertical="center" wrapText="1"/>
    </xf>
    <xf numFmtId="10" fontId="34" fillId="0" borderId="3" xfId="1" applyNumberFormat="1" applyFont="1" applyBorder="1" applyAlignment="1">
      <alignment horizontal="center" vertical="center"/>
    </xf>
    <xf numFmtId="0" fontId="34" fillId="0" borderId="2" xfId="1" applyFont="1" applyBorder="1" applyAlignment="1">
      <alignment horizontal="left" vertical="center" wrapText="1"/>
    </xf>
    <xf numFmtId="0" fontId="34" fillId="0" borderId="2" xfId="1" applyFont="1" applyBorder="1" applyAlignment="1">
      <alignment horizontal="center"/>
    </xf>
    <xf numFmtId="0" fontId="67" fillId="3" borderId="6" xfId="1" applyFont="1" applyFill="1" applyBorder="1" applyAlignment="1">
      <alignment horizontal="center" vertical="center"/>
    </xf>
    <xf numFmtId="0" fontId="67" fillId="3" borderId="2" xfId="1" applyFont="1" applyFill="1" applyBorder="1" applyAlignment="1">
      <alignment horizontal="center" vertical="center"/>
    </xf>
    <xf numFmtId="0" fontId="34" fillId="0" borderId="8" xfId="1" applyFont="1" applyBorder="1"/>
    <xf numFmtId="0" fontId="34" fillId="0" borderId="2" xfId="1" applyFont="1" applyBorder="1"/>
    <xf numFmtId="0" fontId="66" fillId="0" borderId="2" xfId="1" applyFont="1" applyBorder="1"/>
    <xf numFmtId="0" fontId="68" fillId="0" borderId="8" xfId="1" applyFont="1" applyBorder="1"/>
    <xf numFmtId="0" fontId="69" fillId="0" borderId="8" xfId="1" applyFont="1" applyBorder="1"/>
    <xf numFmtId="15" fontId="67" fillId="3" borderId="2" xfId="1" applyNumberFormat="1" applyFont="1" applyFill="1" applyBorder="1" applyAlignment="1">
      <alignment horizontal="center" vertical="center"/>
    </xf>
    <xf numFmtId="0" fontId="8" fillId="0" borderId="8" xfId="1" applyFont="1" applyBorder="1" applyAlignment="1">
      <alignment horizontal="center" vertical="center" wrapText="1"/>
    </xf>
    <xf numFmtId="0" fontId="16" fillId="0" borderId="8" xfId="1" applyFont="1" applyFill="1" applyBorder="1" applyAlignment="1">
      <alignment vertical="center" wrapText="1"/>
    </xf>
    <xf numFmtId="2" fontId="18" fillId="0" borderId="0" xfId="6" applyNumberFormat="1" applyFont="1" applyBorder="1"/>
    <xf numFmtId="164" fontId="3" fillId="0" borderId="0" xfId="17" applyFont="1"/>
    <xf numFmtId="172" fontId="3" fillId="0" borderId="0" xfId="16" applyNumberFormat="1" applyFont="1"/>
    <xf numFmtId="173" fontId="3" fillId="0" borderId="0" xfId="16" applyNumberFormat="1" applyFont="1"/>
    <xf numFmtId="174" fontId="24" fillId="0" borderId="0" xfId="3" applyNumberFormat="1" applyFont="1" applyFill="1" applyBorder="1" applyAlignment="1">
      <alignment vertical="center"/>
    </xf>
    <xf numFmtId="175" fontId="3" fillId="0" borderId="0" xfId="3" applyNumberFormat="1"/>
    <xf numFmtId="176" fontId="24" fillId="0" borderId="0" xfId="3" applyNumberFormat="1" applyFont="1"/>
    <xf numFmtId="170" fontId="56" fillId="0" borderId="0" xfId="1" applyNumberFormat="1" applyFont="1"/>
    <xf numFmtId="164" fontId="52" fillId="0" borderId="0" xfId="17" applyFont="1"/>
    <xf numFmtId="164" fontId="52" fillId="0" borderId="0" xfId="1" applyNumberFormat="1" applyFont="1"/>
    <xf numFmtId="164" fontId="1" fillId="0" borderId="0" xfId="17"/>
    <xf numFmtId="0" fontId="3" fillId="0" borderId="30" xfId="3" quotePrefix="1" applyFont="1" applyBorder="1" applyAlignment="1">
      <alignment horizontal="center" vertical="center"/>
    </xf>
    <xf numFmtId="0" fontId="3" fillId="0" borderId="11" xfId="3" applyFont="1" applyBorder="1" applyAlignment="1">
      <alignment vertical="center" wrapText="1"/>
    </xf>
    <xf numFmtId="3" fontId="3" fillId="0" borderId="37" xfId="3" applyNumberFormat="1" applyFont="1" applyFill="1" applyBorder="1" applyAlignment="1">
      <alignment vertical="center"/>
    </xf>
    <xf numFmtId="4" fontId="3" fillId="0" borderId="46" xfId="3" applyNumberFormat="1" applyFont="1" applyBorder="1" applyAlignment="1">
      <alignment horizontal="center"/>
    </xf>
    <xf numFmtId="0" fontId="3" fillId="0" borderId="0" xfId="3" applyFont="1" applyBorder="1" applyAlignment="1">
      <alignment vertical="center" wrapText="1"/>
    </xf>
    <xf numFmtId="0" fontId="3" fillId="0" borderId="11" xfId="3" applyFont="1" applyBorder="1" applyAlignment="1">
      <alignment horizontal="justify" vertical="center"/>
    </xf>
    <xf numFmtId="4" fontId="46" fillId="0" borderId="46" xfId="3" applyNumberFormat="1" applyFont="1" applyFill="1" applyBorder="1" applyAlignment="1">
      <alignment horizontal="center"/>
    </xf>
    <xf numFmtId="0" fontId="58" fillId="0" borderId="8" xfId="2" applyFont="1" applyFill="1" applyBorder="1" applyAlignment="1">
      <alignment vertical="center"/>
    </xf>
    <xf numFmtId="3" fontId="3" fillId="0" borderId="8" xfId="3" applyNumberFormat="1" applyFont="1" applyFill="1" applyBorder="1" applyAlignment="1">
      <alignment horizontal="right" vertical="center" wrapText="1"/>
    </xf>
    <xf numFmtId="0" fontId="13" fillId="2" borderId="0" xfId="6" applyFont="1" applyFill="1" applyBorder="1" applyAlignment="1">
      <alignment horizontal="centerContinuous" vertical="center"/>
    </xf>
    <xf numFmtId="3" fontId="13" fillId="2" borderId="34" xfId="6" applyNumberFormat="1" applyFont="1" applyFill="1" applyBorder="1" applyAlignment="1">
      <alignment horizontal="right" vertical="center"/>
    </xf>
    <xf numFmtId="4" fontId="13" fillId="2" borderId="36" xfId="6" applyNumberFormat="1" applyFont="1" applyFill="1" applyBorder="1" applyAlignment="1">
      <alignment horizontal="center" vertical="center"/>
    </xf>
    <xf numFmtId="4" fontId="13" fillId="2" borderId="35" xfId="6" applyNumberFormat="1" applyFont="1" applyFill="1" applyBorder="1" applyAlignment="1">
      <alignment horizontal="center" vertical="center"/>
    </xf>
    <xf numFmtId="3" fontId="23" fillId="2" borderId="40" xfId="6" applyNumberFormat="1" applyFont="1" applyFill="1" applyBorder="1" applyAlignment="1">
      <alignment horizontal="right" vertical="center"/>
    </xf>
    <xf numFmtId="3" fontId="23" fillId="2" borderId="0" xfId="6" applyNumberFormat="1" applyFont="1" applyFill="1" applyBorder="1" applyAlignment="1">
      <alignment horizontal="right" vertical="center"/>
    </xf>
    <xf numFmtId="3" fontId="23" fillId="2" borderId="8" xfId="6" applyNumberFormat="1" applyFont="1" applyFill="1" applyBorder="1" applyAlignment="1">
      <alignment horizontal="right" vertical="center"/>
    </xf>
    <xf numFmtId="0" fontId="23" fillId="2" borderId="31" xfId="6" applyFont="1" applyFill="1" applyBorder="1" applyAlignment="1">
      <alignment horizontal="centerContinuous" vertical="center"/>
    </xf>
    <xf numFmtId="3" fontId="23" fillId="2" borderId="31" xfId="6" applyNumberFormat="1" applyFont="1" applyFill="1" applyBorder="1" applyAlignment="1">
      <alignment horizontal="right" vertical="center"/>
    </xf>
    <xf numFmtId="3" fontId="23" fillId="2" borderId="36" xfId="6" applyNumberFormat="1" applyFont="1" applyFill="1" applyBorder="1" applyAlignment="1">
      <alignment horizontal="right" vertical="center"/>
    </xf>
    <xf numFmtId="0" fontId="23" fillId="2" borderId="0" xfId="1" applyFont="1" applyFill="1" applyBorder="1" applyAlignment="1">
      <alignment horizontal="center" vertical="justify"/>
    </xf>
    <xf numFmtId="0" fontId="6" fillId="2" borderId="51" xfId="1" applyFont="1" applyFill="1" applyBorder="1" applyAlignment="1">
      <alignment vertical="justify"/>
    </xf>
    <xf numFmtId="0" fontId="6" fillId="2" borderId="42" xfId="1" applyFont="1" applyFill="1" applyBorder="1" applyAlignment="1">
      <alignment vertical="justify"/>
    </xf>
    <xf numFmtId="170" fontId="13" fillId="2" borderId="40" xfId="1" applyNumberFormat="1" applyFont="1" applyFill="1" applyBorder="1" applyAlignment="1">
      <alignment horizontal="right" vertical="justify"/>
    </xf>
    <xf numFmtId="0" fontId="13" fillId="2" borderId="52" xfId="1" applyFont="1" applyFill="1" applyBorder="1" applyAlignment="1">
      <alignment horizontal="center" vertical="justify"/>
    </xf>
    <xf numFmtId="0" fontId="13" fillId="2" borderId="43" xfId="1" applyFont="1" applyFill="1" applyBorder="1" applyAlignment="1">
      <alignment horizontal="center" vertical="justify"/>
    </xf>
    <xf numFmtId="0" fontId="13" fillId="2" borderId="37" xfId="3" applyFont="1" applyFill="1" applyBorder="1" applyAlignment="1">
      <alignment horizontal="center"/>
    </xf>
    <xf numFmtId="0" fontId="13" fillId="2" borderId="46" xfId="3" applyFont="1" applyFill="1" applyBorder="1" applyAlignment="1">
      <alignment horizontal="center"/>
    </xf>
    <xf numFmtId="0" fontId="3" fillId="0" borderId="0" xfId="3" applyFont="1" applyBorder="1" applyAlignment="1">
      <alignment horizontal="justify" vertical="center"/>
    </xf>
    <xf numFmtId="0" fontId="15" fillId="0" borderId="8" xfId="1" applyFont="1" applyFill="1" applyBorder="1" applyAlignment="1">
      <alignment horizontal="left" vertical="center" wrapText="1"/>
    </xf>
    <xf numFmtId="0" fontId="15" fillId="0" borderId="12" xfId="1" applyFont="1" applyBorder="1" applyAlignment="1">
      <alignment horizontal="justify" vertical="center" wrapText="1"/>
    </xf>
    <xf numFmtId="3" fontId="15" fillId="0" borderId="3" xfId="1" applyNumberFormat="1" applyFont="1" applyBorder="1" applyAlignment="1">
      <alignment vertical="center" wrapText="1"/>
    </xf>
    <xf numFmtId="0" fontId="3" fillId="0" borderId="11" xfId="3" quotePrefix="1" applyFont="1" applyBorder="1" applyAlignment="1">
      <alignment horizontal="center" vertical="center"/>
    </xf>
    <xf numFmtId="0" fontId="3" fillId="0" borderId="39" xfId="3" quotePrefix="1" applyFont="1" applyBorder="1" applyAlignment="1">
      <alignment horizontal="center" vertical="center"/>
    </xf>
    <xf numFmtId="0" fontId="3" fillId="0" borderId="5" xfId="3" applyFont="1" applyBorder="1" applyAlignment="1">
      <alignment vertical="center" wrapText="1"/>
    </xf>
    <xf numFmtId="3" fontId="3" fillId="0" borderId="32" xfId="3" applyNumberFormat="1" applyFont="1" applyFill="1" applyBorder="1" applyAlignment="1">
      <alignment vertical="center"/>
    </xf>
    <xf numFmtId="4" fontId="3" fillId="0" borderId="45" xfId="3" applyNumberFormat="1" applyFont="1" applyBorder="1" applyAlignment="1">
      <alignment horizontal="center"/>
    </xf>
    <xf numFmtId="0" fontId="58" fillId="0" borderId="10" xfId="12" applyFont="1" applyBorder="1"/>
    <xf numFmtId="0" fontId="58" fillId="0" borderId="11" xfId="12" applyFont="1" applyBorder="1" applyAlignment="1">
      <alignment wrapText="1"/>
    </xf>
    <xf numFmtId="170" fontId="13" fillId="2" borderId="36" xfId="1" applyNumberFormat="1" applyFont="1" applyFill="1" applyBorder="1" applyAlignment="1">
      <alignment horizontal="right" vertical="justify"/>
    </xf>
    <xf numFmtId="170" fontId="13" fillId="2" borderId="34" xfId="1" applyNumberFormat="1" applyFont="1" applyFill="1" applyBorder="1" applyAlignment="1">
      <alignment horizontal="right" vertical="justify"/>
    </xf>
    <xf numFmtId="0" fontId="46" fillId="0" borderId="2" xfId="3" applyFont="1" applyBorder="1" applyAlignment="1">
      <alignment horizontal="justify" vertical="center" wrapText="1"/>
    </xf>
    <xf numFmtId="0" fontId="3" fillId="0" borderId="0" xfId="1" applyFont="1" applyBorder="1" applyAlignment="1">
      <alignment horizontal="left" vertical="center" wrapText="1"/>
    </xf>
    <xf numFmtId="3" fontId="13" fillId="2" borderId="40" xfId="1" applyNumberFormat="1" applyFont="1" applyFill="1" applyBorder="1" applyAlignment="1">
      <alignment horizontal="right" vertical="center"/>
    </xf>
    <xf numFmtId="3" fontId="46" fillId="0" borderId="36" xfId="1" applyNumberFormat="1" applyFont="1" applyBorder="1" applyAlignment="1">
      <alignment vertical="center"/>
    </xf>
    <xf numFmtId="171" fontId="46" fillId="0" borderId="62" xfId="8" applyNumberFormat="1" applyFont="1" applyBorder="1" applyAlignment="1">
      <alignment vertical="center"/>
    </xf>
    <xf numFmtId="171" fontId="46" fillId="0" borderId="57" xfId="8" applyNumberFormat="1" applyFont="1" applyBorder="1" applyAlignment="1">
      <alignment vertical="center"/>
    </xf>
    <xf numFmtId="171" fontId="13" fillId="2" borderId="65" xfId="3" applyNumberFormat="1" applyFont="1" applyFill="1" applyBorder="1" applyAlignment="1">
      <alignment vertical="center"/>
    </xf>
    <xf numFmtId="4" fontId="24" fillId="0" borderId="0" xfId="3" applyNumberFormat="1" applyFont="1" applyFill="1" applyBorder="1" applyAlignment="1">
      <alignment vertical="center"/>
    </xf>
    <xf numFmtId="170" fontId="5" fillId="0" borderId="7" xfId="1" applyNumberFormat="1" applyFont="1" applyFill="1" applyBorder="1" applyAlignment="1">
      <alignment horizontal="right" vertical="justify"/>
    </xf>
    <xf numFmtId="3" fontId="3" fillId="0" borderId="0" xfId="3" applyNumberFormat="1" applyBorder="1"/>
    <xf numFmtId="167" fontId="3" fillId="0" borderId="0" xfId="1" applyNumberFormat="1"/>
    <xf numFmtId="177" fontId="3" fillId="0" borderId="0" xfId="1" applyNumberFormat="1"/>
    <xf numFmtId="3" fontId="57" fillId="0" borderId="36" xfId="11" applyNumberFormat="1" applyFont="1" applyFill="1" applyBorder="1"/>
    <xf numFmtId="3" fontId="12" fillId="0" borderId="36" xfId="11" applyNumberFormat="1" applyFont="1" applyFill="1" applyBorder="1"/>
    <xf numFmtId="3" fontId="15" fillId="0" borderId="36" xfId="3" applyNumberFormat="1" applyFont="1" applyFill="1" applyBorder="1"/>
    <xf numFmtId="0" fontId="15" fillId="0" borderId="36" xfId="3" applyFont="1" applyFill="1" applyBorder="1"/>
    <xf numFmtId="3" fontId="58" fillId="0" borderId="36" xfId="3" applyNumberFormat="1" applyFont="1" applyFill="1" applyBorder="1"/>
    <xf numFmtId="3" fontId="58" fillId="0" borderId="36" xfId="12" applyNumberFormat="1" applyFont="1" applyFill="1" applyBorder="1"/>
    <xf numFmtId="3" fontId="58" fillId="0" borderId="36" xfId="11" applyNumberFormat="1" applyFont="1" applyFill="1" applyBorder="1"/>
    <xf numFmtId="3" fontId="58" fillId="0" borderId="46" xfId="11" applyNumberFormat="1" applyFont="1" applyFill="1" applyBorder="1"/>
    <xf numFmtId="3" fontId="58" fillId="0" borderId="8" xfId="11" applyNumberFormat="1" applyFont="1" applyFill="1" applyBorder="1"/>
    <xf numFmtId="0" fontId="70" fillId="0" borderId="0" xfId="0" applyFont="1" applyAlignment="1">
      <alignment horizontal="justify" vertical="center"/>
    </xf>
    <xf numFmtId="0" fontId="4" fillId="0" borderId="0" xfId="1" applyFont="1" applyAlignment="1">
      <alignment horizontal="center"/>
    </xf>
    <xf numFmtId="0" fontId="4" fillId="0" borderId="0" xfId="1" quotePrefix="1" applyFont="1" applyAlignment="1">
      <alignment horizontal="center" vertical="center"/>
    </xf>
    <xf numFmtId="0" fontId="5" fillId="0" borderId="0" xfId="1" applyFont="1" applyAlignment="1">
      <alignment horizontal="center" vertical="center"/>
    </xf>
    <xf numFmtId="0" fontId="58" fillId="0" borderId="0" xfId="2" applyFont="1" applyBorder="1" applyAlignment="1">
      <alignment horizontal="left" vertical="center" wrapText="1"/>
    </xf>
    <xf numFmtId="0" fontId="58" fillId="0" borderId="8" xfId="2" applyFont="1" applyBorder="1" applyAlignment="1">
      <alignment horizontal="left" vertical="center" wrapText="1"/>
    </xf>
    <xf numFmtId="0" fontId="46" fillId="0" borderId="0" xfId="2" applyFont="1" applyFill="1" applyAlignment="1">
      <alignment horizontal="center"/>
    </xf>
    <xf numFmtId="0" fontId="5" fillId="0" borderId="0" xfId="2" applyFont="1" applyFill="1" applyAlignment="1">
      <alignment horizontal="center"/>
    </xf>
    <xf numFmtId="0" fontId="5" fillId="0" borderId="0" xfId="2" quotePrefix="1" applyFont="1" applyFill="1" applyAlignment="1">
      <alignment horizontal="center"/>
    </xf>
    <xf numFmtId="0" fontId="58" fillId="0" borderId="0" xfId="2" applyFont="1" applyFill="1" applyBorder="1" applyAlignment="1">
      <alignment horizontal="left" vertical="center" wrapText="1"/>
    </xf>
    <xf numFmtId="0" fontId="58" fillId="0" borderId="8" xfId="2" applyFont="1" applyFill="1" applyBorder="1" applyAlignment="1">
      <alignment horizontal="left" vertical="center" wrapText="1"/>
    </xf>
    <xf numFmtId="0" fontId="7" fillId="0" borderId="7" xfId="1" applyFont="1" applyBorder="1" applyAlignment="1">
      <alignment horizontal="justify" vertical="center" wrapText="1"/>
    </xf>
    <xf numFmtId="0" fontId="7" fillId="0" borderId="0" xfId="1" applyFont="1" applyBorder="1" applyAlignment="1">
      <alignment horizontal="justify" vertical="center" wrapText="1"/>
    </xf>
    <xf numFmtId="0" fontId="7" fillId="0" borderId="8" xfId="1" applyFont="1" applyBorder="1" applyAlignment="1">
      <alignment horizontal="justify" vertical="center" wrapText="1"/>
    </xf>
    <xf numFmtId="0" fontId="4" fillId="0" borderId="0" xfId="3" applyFont="1" applyAlignment="1">
      <alignment horizontal="center"/>
    </xf>
    <xf numFmtId="0" fontId="4" fillId="0" borderId="0" xfId="3" quotePrefix="1" applyFont="1" applyAlignment="1">
      <alignment horizontal="center" vertical="center"/>
    </xf>
    <xf numFmtId="0" fontId="4" fillId="0" borderId="0" xfId="3" quotePrefix="1" applyFont="1" applyAlignment="1">
      <alignment horizontal="center" vertical="center" wrapText="1"/>
    </xf>
    <xf numFmtId="0" fontId="5" fillId="0" borderId="0" xfId="3" applyFont="1" applyAlignment="1">
      <alignment horizontal="center" vertical="center"/>
    </xf>
    <xf numFmtId="0" fontId="13" fillId="2" borderId="1" xfId="1" applyFont="1" applyFill="1" applyBorder="1" applyAlignment="1">
      <alignment horizontal="left" vertical="center" wrapText="1"/>
    </xf>
    <xf numFmtId="0" fontId="8" fillId="0" borderId="5" xfId="1" applyFont="1" applyBorder="1" applyAlignment="1">
      <alignment horizontal="left" vertical="center" wrapText="1"/>
    </xf>
    <xf numFmtId="0" fontId="8" fillId="0" borderId="6" xfId="1" applyFont="1" applyBorder="1" applyAlignment="1">
      <alignment horizontal="left" vertical="center" wrapText="1"/>
    </xf>
    <xf numFmtId="0" fontId="4" fillId="0" borderId="0" xfId="6" quotePrefix="1" applyFont="1" applyBorder="1" applyAlignment="1">
      <alignment horizontal="center" vertical="center" wrapText="1"/>
    </xf>
    <xf numFmtId="0" fontId="22" fillId="0" borderId="0" xfId="6" applyFont="1" applyBorder="1" applyAlignment="1">
      <alignment horizontal="center" vertical="center"/>
    </xf>
    <xf numFmtId="0" fontId="4" fillId="0" borderId="0" xfId="6" applyFont="1" applyBorder="1" applyAlignment="1">
      <alignment horizontal="center" vertical="center"/>
    </xf>
    <xf numFmtId="0" fontId="3" fillId="0" borderId="0" xfId="1" applyFont="1" applyAlignment="1">
      <alignment horizontal="left" vertical="justify" wrapText="1"/>
    </xf>
    <xf numFmtId="0" fontId="3" fillId="0" borderId="25" xfId="7" applyFont="1" applyFill="1" applyBorder="1" applyAlignment="1">
      <alignment horizontal="left" vertical="center" wrapText="1"/>
    </xf>
    <xf numFmtId="0" fontId="3" fillId="0" borderId="26" xfId="7" applyFont="1" applyFill="1" applyBorder="1" applyAlignment="1">
      <alignment horizontal="left" vertical="center" wrapText="1"/>
    </xf>
    <xf numFmtId="0" fontId="3" fillId="0" borderId="10" xfId="7" applyFont="1" applyFill="1" applyBorder="1" applyAlignment="1">
      <alignment horizontal="left" vertical="center" wrapText="1"/>
    </xf>
    <xf numFmtId="0" fontId="3" fillId="0" borderId="30" xfId="7" applyFont="1" applyFill="1" applyBorder="1" applyAlignment="1">
      <alignment horizontal="left" vertical="center" wrapText="1"/>
    </xf>
    <xf numFmtId="0" fontId="13" fillId="2" borderId="16" xfId="1" applyFont="1" applyFill="1" applyBorder="1" applyAlignment="1">
      <alignment horizontal="center" vertical="center" wrapText="1"/>
    </xf>
    <xf numFmtId="0" fontId="13" fillId="2" borderId="18" xfId="1" applyFont="1" applyFill="1" applyBorder="1" applyAlignment="1">
      <alignment horizontal="center" vertical="center" wrapText="1"/>
    </xf>
    <xf numFmtId="0" fontId="4" fillId="0" borderId="0" xfId="3" quotePrefix="1" applyFont="1" applyFill="1" applyAlignment="1">
      <alignment horizontal="center"/>
    </xf>
    <xf numFmtId="0" fontId="25" fillId="0" borderId="0" xfId="3" quotePrefix="1" applyFont="1" applyFill="1" applyAlignment="1">
      <alignment horizontal="center"/>
    </xf>
    <xf numFmtId="0" fontId="13" fillId="2" borderId="20" xfId="3" applyFont="1" applyFill="1" applyBorder="1" applyAlignment="1">
      <alignment horizontal="center" vertical="center" wrapText="1"/>
    </xf>
    <xf numFmtId="0" fontId="13" fillId="2" borderId="21" xfId="3" applyFont="1" applyFill="1" applyBorder="1" applyAlignment="1">
      <alignment horizontal="center" vertical="center" wrapText="1"/>
    </xf>
    <xf numFmtId="0" fontId="9" fillId="0" borderId="7" xfId="3" applyFont="1" applyBorder="1" applyAlignment="1">
      <alignment horizontal="left" vertical="center" wrapText="1"/>
    </xf>
    <xf numFmtId="0" fontId="9" fillId="0" borderId="0" xfId="3" applyFont="1" applyBorder="1" applyAlignment="1">
      <alignment horizontal="left" vertical="center" wrapText="1"/>
    </xf>
    <xf numFmtId="0" fontId="9" fillId="0" borderId="8" xfId="3" applyFont="1" applyBorder="1" applyAlignment="1">
      <alignment horizontal="left" vertical="center" wrapText="1"/>
    </xf>
    <xf numFmtId="0" fontId="24" fillId="0" borderId="10" xfId="3" applyFont="1" applyBorder="1" applyAlignment="1">
      <alignment horizontal="left" vertical="center" wrapText="1"/>
    </xf>
    <xf numFmtId="0" fontId="24" fillId="0" borderId="11" xfId="3" applyFont="1" applyBorder="1" applyAlignment="1">
      <alignment horizontal="left" vertical="center" wrapText="1"/>
    </xf>
    <xf numFmtId="0" fontId="24" fillId="0" borderId="12" xfId="3" applyFont="1" applyBorder="1" applyAlignment="1">
      <alignment horizontal="left" vertical="center" wrapText="1"/>
    </xf>
    <xf numFmtId="0" fontId="13" fillId="2" borderId="10" xfId="3" applyFont="1" applyFill="1" applyBorder="1" applyAlignment="1">
      <alignment horizontal="center" vertical="center" wrapText="1"/>
    </xf>
    <xf numFmtId="0" fontId="13" fillId="2" borderId="11" xfId="3" applyFont="1" applyFill="1" applyBorder="1" applyAlignment="1">
      <alignment horizontal="center" vertical="center" wrapText="1"/>
    </xf>
    <xf numFmtId="0" fontId="13" fillId="2" borderId="12" xfId="3" applyFont="1" applyFill="1" applyBorder="1" applyAlignment="1">
      <alignment horizontal="center" vertical="center" wrapText="1"/>
    </xf>
    <xf numFmtId="0" fontId="4" fillId="0" borderId="0" xfId="6" applyFont="1" applyBorder="1" applyAlignment="1">
      <alignment horizontal="center"/>
    </xf>
    <xf numFmtId="0" fontId="13" fillId="2" borderId="4" xfId="3" applyFont="1" applyFill="1" applyBorder="1" applyAlignment="1">
      <alignment horizontal="center" vertical="center" wrapText="1"/>
    </xf>
    <xf numFmtId="0" fontId="13" fillId="2" borderId="5" xfId="3" applyFont="1" applyFill="1" applyBorder="1" applyAlignment="1">
      <alignment horizontal="center" vertical="center" wrapText="1"/>
    </xf>
    <xf numFmtId="0" fontId="13" fillId="2" borderId="6" xfId="3" applyFont="1" applyFill="1" applyBorder="1" applyAlignment="1">
      <alignment horizontal="center" vertical="center" wrapText="1"/>
    </xf>
    <xf numFmtId="0" fontId="15" fillId="0" borderId="16" xfId="3" applyFont="1" applyBorder="1" applyAlignment="1">
      <alignment horizontal="left" vertical="center" wrapText="1"/>
    </xf>
    <xf numFmtId="0" fontId="9" fillId="0" borderId="17" xfId="3" applyFont="1" applyBorder="1" applyAlignment="1">
      <alignment horizontal="left" vertical="center" wrapText="1"/>
    </xf>
    <xf numFmtId="0" fontId="9" fillId="0" borderId="18" xfId="3" applyFont="1" applyBorder="1" applyAlignment="1">
      <alignment horizontal="left" vertical="center" wrapText="1"/>
    </xf>
    <xf numFmtId="0" fontId="4" fillId="0" borderId="0" xfId="3" applyFont="1" applyFill="1" applyAlignment="1">
      <alignment horizontal="center"/>
    </xf>
    <xf numFmtId="0" fontId="9" fillId="0" borderId="4" xfId="3" applyFont="1" applyBorder="1" applyAlignment="1">
      <alignment horizontal="left" vertical="center" wrapText="1"/>
    </xf>
    <xf numFmtId="0" fontId="9" fillId="0" borderId="5" xfId="3" applyFont="1" applyBorder="1" applyAlignment="1">
      <alignment horizontal="left" vertical="center" wrapText="1"/>
    </xf>
    <xf numFmtId="0" fontId="9" fillId="0" borderId="6" xfId="3" applyFont="1" applyBorder="1" applyAlignment="1">
      <alignment horizontal="left" vertical="center" wrapText="1"/>
    </xf>
    <xf numFmtId="0" fontId="5" fillId="0" borderId="0" xfId="6" applyFont="1" applyBorder="1" applyAlignment="1">
      <alignment horizontal="center" vertical="center"/>
    </xf>
    <xf numFmtId="0" fontId="4" fillId="0" borderId="0" xfId="3" quotePrefix="1" applyFont="1" applyAlignment="1">
      <alignment horizontal="center" vertical="top"/>
    </xf>
    <xf numFmtId="0" fontId="4" fillId="0" borderId="0" xfId="6" quotePrefix="1" applyFont="1" applyBorder="1" applyAlignment="1">
      <alignment horizontal="center" vertical="top" wrapText="1"/>
    </xf>
    <xf numFmtId="0" fontId="5" fillId="0" borderId="0" xfId="6" applyFont="1" applyBorder="1" applyAlignment="1">
      <alignment horizontal="center" vertical="top"/>
    </xf>
    <xf numFmtId="0" fontId="3" fillId="0" borderId="7" xfId="3" applyFont="1" applyBorder="1" applyAlignment="1">
      <alignment horizontal="left" vertical="center" wrapText="1"/>
    </xf>
    <xf numFmtId="0" fontId="3" fillId="0" borderId="0" xfId="3" applyFont="1" applyBorder="1" applyAlignment="1">
      <alignment horizontal="left" vertical="center" wrapText="1"/>
    </xf>
    <xf numFmtId="0" fontId="3" fillId="0" borderId="8" xfId="3" applyFont="1" applyBorder="1" applyAlignment="1">
      <alignment horizontal="left" vertical="center" wrapText="1"/>
    </xf>
    <xf numFmtId="0" fontId="26" fillId="0" borderId="7" xfId="3" applyFont="1" applyBorder="1" applyAlignment="1">
      <alignment horizontal="center" vertical="center" wrapText="1"/>
    </xf>
    <xf numFmtId="0" fontId="26" fillId="0" borderId="0" xfId="3" applyFont="1" applyBorder="1" applyAlignment="1">
      <alignment horizontal="center" vertical="center" wrapText="1"/>
    </xf>
    <xf numFmtId="0" fontId="26" fillId="0" borderId="8" xfId="3" applyFont="1" applyBorder="1" applyAlignment="1">
      <alignment horizontal="center" vertical="center" wrapText="1"/>
    </xf>
    <xf numFmtId="0" fontId="26" fillId="0" borderId="10" xfId="3" applyFont="1" applyBorder="1" applyAlignment="1">
      <alignment horizontal="center" vertical="center" wrapText="1"/>
    </xf>
    <xf numFmtId="0" fontId="26" fillId="0" borderId="11" xfId="3" applyFont="1" applyBorder="1" applyAlignment="1">
      <alignment horizontal="center" vertical="center" wrapText="1"/>
    </xf>
    <xf numFmtId="0" fontId="26" fillId="0" borderId="12" xfId="3" applyFont="1" applyBorder="1" applyAlignment="1">
      <alignment horizontal="center" vertical="center" wrapText="1"/>
    </xf>
    <xf numFmtId="0" fontId="13" fillId="2" borderId="16" xfId="3" applyFont="1" applyFill="1" applyBorder="1" applyAlignment="1">
      <alignment horizontal="center" vertical="center" wrapText="1"/>
    </xf>
    <xf numFmtId="0" fontId="13" fillId="2" borderId="17" xfId="3" applyFont="1" applyFill="1" applyBorder="1" applyAlignment="1">
      <alignment horizontal="center" vertical="center" wrapText="1"/>
    </xf>
    <xf numFmtId="0" fontId="13" fillId="2" borderId="18" xfId="3" applyFont="1" applyFill="1" applyBorder="1" applyAlignment="1">
      <alignment horizontal="center" vertical="center" wrapText="1"/>
    </xf>
    <xf numFmtId="0" fontId="4" fillId="0" borderId="0" xfId="6" applyFont="1" applyBorder="1" applyAlignment="1">
      <alignment horizontal="center" vertical="top"/>
    </xf>
    <xf numFmtId="0" fontId="26" fillId="0" borderId="4" xfId="3" applyFont="1" applyBorder="1" applyAlignment="1">
      <alignment horizontal="center" vertical="center" wrapText="1"/>
    </xf>
    <xf numFmtId="0" fontId="26" fillId="0" borderId="5" xfId="3" applyFont="1" applyBorder="1" applyAlignment="1">
      <alignment horizontal="center" vertical="center" wrapText="1"/>
    </xf>
    <xf numFmtId="0" fontId="26" fillId="0" borderId="6" xfId="3" applyFont="1" applyBorder="1" applyAlignment="1">
      <alignment horizontal="center" vertical="center" wrapText="1"/>
    </xf>
    <xf numFmtId="0" fontId="22" fillId="0" borderId="7" xfId="3" applyFont="1" applyBorder="1" applyAlignment="1">
      <alignment horizontal="left" wrapText="1"/>
    </xf>
    <xf numFmtId="0" fontId="22" fillId="0" borderId="0" xfId="3" applyFont="1" applyBorder="1" applyAlignment="1">
      <alignment horizontal="left" wrapText="1"/>
    </xf>
    <xf numFmtId="0" fontId="22" fillId="0" borderId="8" xfId="3" applyFont="1" applyBorder="1" applyAlignment="1">
      <alignment horizontal="left" wrapText="1"/>
    </xf>
    <xf numFmtId="0" fontId="24" fillId="0" borderId="7" xfId="3" applyFont="1" applyBorder="1" applyAlignment="1">
      <alignment horizontal="left" vertical="center" wrapText="1"/>
    </xf>
    <xf numFmtId="0" fontId="24" fillId="0" borderId="0" xfId="3" applyFont="1" applyBorder="1" applyAlignment="1">
      <alignment horizontal="left" vertical="center" wrapText="1"/>
    </xf>
    <xf numFmtId="0" fontId="24" fillId="0" borderId="8" xfId="3" applyFont="1" applyBorder="1" applyAlignment="1">
      <alignment horizontal="left" vertical="center" wrapText="1"/>
    </xf>
    <xf numFmtId="0" fontId="32" fillId="0" borderId="0" xfId="6" applyFont="1" applyBorder="1" applyAlignment="1">
      <alignment horizontal="center"/>
    </xf>
    <xf numFmtId="0" fontId="32" fillId="0" borderId="0" xfId="3" quotePrefix="1" applyFont="1" applyAlignment="1">
      <alignment horizontal="center" vertical="center"/>
    </xf>
    <xf numFmtId="0" fontId="32" fillId="0" borderId="0" xfId="6" quotePrefix="1" applyFont="1" applyBorder="1" applyAlignment="1">
      <alignment horizontal="center" vertical="center" wrapText="1"/>
    </xf>
    <xf numFmtId="0" fontId="11" fillId="0" borderId="0" xfId="6" applyFont="1" applyBorder="1" applyAlignment="1">
      <alignment horizontal="center" vertical="center"/>
    </xf>
    <xf numFmtId="0" fontId="63" fillId="2" borderId="4" xfId="3" applyFont="1" applyFill="1" applyBorder="1" applyAlignment="1">
      <alignment horizontal="center" vertical="center"/>
    </xf>
    <xf numFmtId="0" fontId="63" fillId="2" borderId="6" xfId="3" applyFont="1" applyFill="1" applyBorder="1" applyAlignment="1">
      <alignment horizontal="center" vertical="center"/>
    </xf>
    <xf numFmtId="0" fontId="63" fillId="2" borderId="10" xfId="3" applyFont="1" applyFill="1" applyBorder="1" applyAlignment="1">
      <alignment horizontal="center" vertical="center"/>
    </xf>
    <xf numFmtId="0" fontId="63" fillId="2" borderId="12" xfId="3" applyFont="1" applyFill="1" applyBorder="1" applyAlignment="1">
      <alignment horizontal="center" vertical="center"/>
    </xf>
    <xf numFmtId="0" fontId="63" fillId="2" borderId="19" xfId="3" applyFont="1" applyFill="1" applyBorder="1" applyAlignment="1">
      <alignment horizontal="center" vertical="center"/>
    </xf>
    <xf numFmtId="0" fontId="63" fillId="2" borderId="3" xfId="3" applyFont="1" applyFill="1" applyBorder="1" applyAlignment="1">
      <alignment horizontal="center" vertical="center"/>
    </xf>
    <xf numFmtId="0" fontId="63" fillId="2" borderId="19" xfId="3" applyFont="1" applyFill="1" applyBorder="1" applyAlignment="1">
      <alignment horizontal="center" vertical="center" wrapText="1"/>
    </xf>
    <xf numFmtId="0" fontId="63" fillId="2" borderId="3" xfId="3" applyFont="1" applyFill="1" applyBorder="1" applyAlignment="1">
      <alignment horizontal="center" vertical="center" wrapText="1"/>
    </xf>
    <xf numFmtId="0" fontId="63" fillId="2" borderId="1" xfId="3" applyFont="1" applyFill="1" applyBorder="1" applyAlignment="1">
      <alignment horizontal="center" vertical="center"/>
    </xf>
    <xf numFmtId="0" fontId="41" fillId="2" borderId="4" xfId="3" applyFont="1" applyFill="1" applyBorder="1" applyAlignment="1">
      <alignment horizontal="center" vertical="center"/>
    </xf>
    <xf numFmtId="0" fontId="41" fillId="2" borderId="6" xfId="3" applyFont="1" applyFill="1" applyBorder="1" applyAlignment="1">
      <alignment horizontal="center" vertical="center"/>
    </xf>
    <xf numFmtId="0" fontId="41" fillId="2" borderId="10" xfId="3" applyFont="1" applyFill="1" applyBorder="1" applyAlignment="1">
      <alignment horizontal="center" vertical="center"/>
    </xf>
    <xf numFmtId="0" fontId="41" fillId="2" borderId="12" xfId="3" applyFont="1" applyFill="1" applyBorder="1" applyAlignment="1">
      <alignment horizontal="center" vertical="center"/>
    </xf>
    <xf numFmtId="0" fontId="41" fillId="2" borderId="19" xfId="3" applyFont="1" applyFill="1" applyBorder="1" applyAlignment="1">
      <alignment horizontal="center" vertical="center"/>
    </xf>
    <xf numFmtId="0" fontId="41" fillId="2" borderId="3" xfId="3" applyFont="1" applyFill="1" applyBorder="1" applyAlignment="1">
      <alignment horizontal="center" vertical="center"/>
    </xf>
    <xf numFmtId="0" fontId="41" fillId="2" borderId="19"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 xfId="3" applyFont="1" applyFill="1" applyBorder="1" applyAlignment="1">
      <alignment horizontal="center" vertical="center"/>
    </xf>
    <xf numFmtId="0" fontId="42" fillId="2" borderId="19" xfId="3" applyFont="1" applyFill="1" applyBorder="1" applyAlignment="1">
      <alignment horizontal="center" vertical="center"/>
    </xf>
    <xf numFmtId="0" fontId="42" fillId="2" borderId="3" xfId="3" applyFont="1" applyFill="1" applyBorder="1" applyAlignment="1">
      <alignment horizontal="center" vertical="center"/>
    </xf>
    <xf numFmtId="0" fontId="22" fillId="0" borderId="0" xfId="3" quotePrefix="1" applyFont="1" applyAlignment="1">
      <alignment horizontal="center" vertical="center"/>
    </xf>
    <xf numFmtId="0" fontId="22" fillId="0" borderId="0" xfId="6" quotePrefix="1" applyFont="1" applyBorder="1" applyAlignment="1">
      <alignment horizontal="center" vertical="center" wrapText="1"/>
    </xf>
    <xf numFmtId="0" fontId="61" fillId="0" borderId="0" xfId="6" quotePrefix="1" applyFont="1" applyBorder="1" applyAlignment="1">
      <alignment horizontal="center" vertical="center" wrapText="1"/>
    </xf>
    <xf numFmtId="0" fontId="4" fillId="0" borderId="0" xfId="6" quotePrefix="1" applyFont="1" applyBorder="1" applyAlignment="1">
      <alignment horizontal="center" vertical="center"/>
    </xf>
    <xf numFmtId="0" fontId="22" fillId="0" borderId="7" xfId="6" applyFont="1" applyBorder="1" applyAlignment="1">
      <alignment horizontal="left" vertical="center" wrapText="1"/>
    </xf>
    <xf numFmtId="0" fontId="22" fillId="0" borderId="0" xfId="6" applyFont="1" applyBorder="1" applyAlignment="1">
      <alignment horizontal="left" vertical="center" wrapText="1"/>
    </xf>
    <xf numFmtId="0" fontId="22" fillId="0" borderId="31" xfId="6" applyFont="1" applyBorder="1" applyAlignment="1">
      <alignment horizontal="left" vertical="center" wrapText="1"/>
    </xf>
    <xf numFmtId="0" fontId="3" fillId="0" borderId="0" xfId="6" applyFont="1" applyBorder="1" applyAlignment="1">
      <alignment vertical="center" wrapText="1"/>
    </xf>
    <xf numFmtId="0" fontId="3" fillId="0" borderId="31" xfId="6" applyFont="1" applyBorder="1" applyAlignment="1">
      <alignment vertical="center" wrapText="1"/>
    </xf>
    <xf numFmtId="0" fontId="45" fillId="0" borderId="0" xfId="3" applyFont="1" applyAlignment="1"/>
    <xf numFmtId="0" fontId="13" fillId="2" borderId="7" xfId="3" applyFont="1" applyFill="1" applyBorder="1" applyAlignment="1">
      <alignment horizontal="center" vertical="center" wrapText="1"/>
    </xf>
    <xf numFmtId="0" fontId="13" fillId="2" borderId="0" xfId="3" applyFont="1" applyFill="1" applyBorder="1" applyAlignment="1">
      <alignment horizontal="center" vertical="center" wrapText="1"/>
    </xf>
    <xf numFmtId="0" fontId="13" fillId="2" borderId="8" xfId="3" applyFont="1" applyFill="1" applyBorder="1" applyAlignment="1">
      <alignment horizontal="center" vertical="center" wrapText="1"/>
    </xf>
    <xf numFmtId="0" fontId="13" fillId="2" borderId="19" xfId="3" applyFont="1" applyFill="1" applyBorder="1" applyAlignment="1">
      <alignment horizontal="center" vertical="center" wrapText="1"/>
    </xf>
    <xf numFmtId="0" fontId="13" fillId="2" borderId="2" xfId="3" applyFont="1" applyFill="1" applyBorder="1" applyAlignment="1">
      <alignment horizontal="center" vertical="center" wrapText="1"/>
    </xf>
    <xf numFmtId="0" fontId="13" fillId="2" borderId="3" xfId="3" applyFont="1" applyFill="1" applyBorder="1" applyAlignment="1">
      <alignment horizontal="center" vertical="center" wrapText="1"/>
    </xf>
    <xf numFmtId="3" fontId="13" fillId="2" borderId="4" xfId="3" applyNumberFormat="1" applyFont="1" applyFill="1" applyBorder="1" applyAlignment="1">
      <alignment horizontal="center" vertical="center" wrapText="1"/>
    </xf>
    <xf numFmtId="3" fontId="13" fillId="2" borderId="6" xfId="3" applyNumberFormat="1" applyFont="1" applyFill="1" applyBorder="1" applyAlignment="1">
      <alignment horizontal="center" vertical="center" wrapText="1"/>
    </xf>
    <xf numFmtId="3" fontId="13" fillId="2" borderId="7" xfId="3" applyNumberFormat="1" applyFont="1" applyFill="1" applyBorder="1" applyAlignment="1">
      <alignment horizontal="center" vertical="center" wrapText="1"/>
    </xf>
    <xf numFmtId="3" fontId="13" fillId="2" borderId="8" xfId="3" applyNumberFormat="1" applyFont="1" applyFill="1" applyBorder="1" applyAlignment="1">
      <alignment horizontal="center" vertical="center" wrapText="1"/>
    </xf>
    <xf numFmtId="3" fontId="13" fillId="2" borderId="10" xfId="3" applyNumberFormat="1" applyFont="1" applyFill="1" applyBorder="1" applyAlignment="1">
      <alignment horizontal="center" vertical="center" wrapText="1"/>
    </xf>
    <xf numFmtId="3" fontId="13" fillId="2" borderId="12" xfId="3" applyNumberFormat="1" applyFont="1" applyFill="1" applyBorder="1" applyAlignment="1">
      <alignment horizontal="center" vertical="center" wrapText="1"/>
    </xf>
    <xf numFmtId="0" fontId="22" fillId="0" borderId="7" xfId="6" applyFont="1" applyBorder="1" applyAlignment="1">
      <alignment horizontal="center" vertical="center"/>
    </xf>
    <xf numFmtId="0" fontId="22" fillId="0" borderId="31" xfId="6" applyFont="1" applyBorder="1" applyAlignment="1">
      <alignment horizontal="center" vertical="center"/>
    </xf>
    <xf numFmtId="0" fontId="22" fillId="0" borderId="7" xfId="6" applyFont="1" applyBorder="1" applyAlignment="1">
      <alignment horizontal="left" vertical="center"/>
    </xf>
    <xf numFmtId="0" fontId="22" fillId="0" borderId="0" xfId="6" applyFont="1" applyBorder="1" applyAlignment="1">
      <alignment horizontal="left" vertical="center"/>
    </xf>
    <xf numFmtId="0" fontId="22" fillId="0" borderId="31" xfId="6" applyFont="1" applyBorder="1" applyAlignment="1">
      <alignment horizontal="left" vertical="center"/>
    </xf>
    <xf numFmtId="0" fontId="3" fillId="0" borderId="0" xfId="6" applyFont="1" applyBorder="1" applyAlignment="1">
      <alignment horizontal="justify"/>
    </xf>
    <xf numFmtId="0" fontId="22" fillId="0" borderId="0" xfId="6" applyFont="1" applyBorder="1" applyAlignment="1">
      <alignment horizontal="justify" vertical="center"/>
    </xf>
    <xf numFmtId="0" fontId="22" fillId="0" borderId="31" xfId="6" applyFont="1" applyBorder="1" applyAlignment="1">
      <alignment horizontal="justify" vertical="center"/>
    </xf>
    <xf numFmtId="0" fontId="23" fillId="2" borderId="19" xfId="3" applyFont="1" applyFill="1" applyBorder="1" applyAlignment="1">
      <alignment horizontal="center" vertical="center" wrapText="1"/>
    </xf>
    <xf numFmtId="0" fontId="23" fillId="2" borderId="2" xfId="3" applyFont="1" applyFill="1" applyBorder="1" applyAlignment="1">
      <alignment horizontal="center" vertical="center" wrapText="1"/>
    </xf>
    <xf numFmtId="0" fontId="23" fillId="2" borderId="3" xfId="3" applyFont="1" applyFill="1" applyBorder="1" applyAlignment="1">
      <alignment horizontal="center" vertical="center" wrapText="1"/>
    </xf>
    <xf numFmtId="0" fontId="3" fillId="0" borderId="0" xfId="6" applyFont="1" applyBorder="1" applyAlignment="1">
      <alignment horizontal="left" vertical="center" wrapText="1"/>
    </xf>
    <xf numFmtId="0" fontId="3" fillId="0" borderId="31" xfId="6" applyFont="1" applyBorder="1" applyAlignment="1">
      <alignment horizontal="left" vertical="center" wrapText="1"/>
    </xf>
    <xf numFmtId="0" fontId="22" fillId="0" borderId="0" xfId="6" applyFont="1" applyBorder="1" applyAlignment="1">
      <alignment horizontal="justify" vertical="center" wrapText="1"/>
    </xf>
    <xf numFmtId="0" fontId="22" fillId="0" borderId="31" xfId="6" applyFont="1" applyBorder="1" applyAlignment="1">
      <alignment horizontal="justify" vertical="center" wrapText="1"/>
    </xf>
    <xf numFmtId="0" fontId="3" fillId="0" borderId="0" xfId="6" applyFont="1" applyBorder="1" applyAlignment="1">
      <alignment horizontal="justify" vertical="center" wrapText="1"/>
    </xf>
    <xf numFmtId="0" fontId="13" fillId="2" borderId="4" xfId="6" applyFont="1" applyFill="1" applyBorder="1" applyAlignment="1">
      <alignment horizontal="center" vertical="center"/>
    </xf>
    <xf numFmtId="0" fontId="13" fillId="2" borderId="5" xfId="6" applyFont="1" applyFill="1" applyBorder="1" applyAlignment="1">
      <alignment horizontal="center" vertical="center"/>
    </xf>
    <xf numFmtId="0" fontId="13" fillId="2" borderId="39" xfId="6" applyFont="1" applyFill="1" applyBorder="1" applyAlignment="1">
      <alignment horizontal="center" vertical="center"/>
    </xf>
    <xf numFmtId="0" fontId="13" fillId="2" borderId="7" xfId="6" applyFont="1" applyFill="1" applyBorder="1" applyAlignment="1">
      <alignment horizontal="center" vertical="center"/>
    </xf>
    <xf numFmtId="0" fontId="13" fillId="2" borderId="0" xfId="6" applyFont="1" applyFill="1" applyBorder="1" applyAlignment="1">
      <alignment horizontal="center" vertical="center"/>
    </xf>
    <xf numFmtId="0" fontId="13" fillId="2" borderId="31" xfId="6" applyFont="1" applyFill="1" applyBorder="1" applyAlignment="1">
      <alignment horizontal="center" vertical="center"/>
    </xf>
    <xf numFmtId="0" fontId="13" fillId="2" borderId="10" xfId="6" applyFont="1" applyFill="1" applyBorder="1" applyAlignment="1">
      <alignment horizontal="center" vertical="center"/>
    </xf>
    <xf numFmtId="0" fontId="13" fillId="2" borderId="11" xfId="6" applyFont="1" applyFill="1" applyBorder="1" applyAlignment="1">
      <alignment horizontal="center" vertical="center"/>
    </xf>
    <xf numFmtId="0" fontId="13" fillId="2" borderId="30" xfId="6" applyFont="1" applyFill="1" applyBorder="1" applyAlignment="1">
      <alignment horizontal="center" vertical="center"/>
    </xf>
    <xf numFmtId="0" fontId="13" fillId="2" borderId="39" xfId="3" applyFont="1" applyFill="1" applyBorder="1" applyAlignment="1">
      <alignment horizontal="center" vertical="center" wrapText="1"/>
    </xf>
    <xf numFmtId="0" fontId="13" fillId="2" borderId="31" xfId="3" applyFont="1" applyFill="1" applyBorder="1" applyAlignment="1">
      <alignment horizontal="center" vertical="center" wrapText="1"/>
    </xf>
    <xf numFmtId="0" fontId="13" fillId="2" borderId="30" xfId="3" applyFont="1" applyFill="1" applyBorder="1" applyAlignment="1">
      <alignment horizontal="center" vertical="center" wrapText="1"/>
    </xf>
    <xf numFmtId="0" fontId="4" fillId="0" borderId="0" xfId="3" applyFont="1" applyAlignment="1">
      <alignment horizontal="center" vertical="center"/>
    </xf>
    <xf numFmtId="0" fontId="13" fillId="2" borderId="7" xfId="3" applyFont="1" applyFill="1" applyBorder="1" applyAlignment="1">
      <alignment horizontal="center" vertical="center"/>
    </xf>
    <xf numFmtId="0" fontId="13" fillId="2" borderId="31" xfId="3" applyFont="1" applyFill="1" applyBorder="1" applyAlignment="1">
      <alignment horizontal="center" vertical="center"/>
    </xf>
    <xf numFmtId="0" fontId="7" fillId="0" borderId="7" xfId="1" applyFont="1" applyBorder="1" applyAlignment="1">
      <alignment horizontal="left" wrapText="1"/>
    </xf>
    <xf numFmtId="0" fontId="7" fillId="0" borderId="0" xfId="1" applyFont="1" applyBorder="1" applyAlignment="1">
      <alignment horizontal="left" wrapText="1"/>
    </xf>
    <xf numFmtId="0" fontId="7" fillId="0" borderId="8" xfId="1" applyFont="1" applyBorder="1" applyAlignment="1">
      <alignment horizontal="left" wrapText="1"/>
    </xf>
    <xf numFmtId="0" fontId="13" fillId="2" borderId="4" xfId="3" applyFont="1" applyFill="1" applyBorder="1" applyAlignment="1">
      <alignment horizontal="center" vertical="center"/>
    </xf>
    <xf numFmtId="0" fontId="13" fillId="2" borderId="5" xfId="3" applyFont="1" applyFill="1" applyBorder="1" applyAlignment="1">
      <alignment horizontal="center" vertical="center"/>
    </xf>
    <xf numFmtId="0" fontId="13" fillId="2" borderId="39" xfId="3" applyFont="1" applyFill="1" applyBorder="1" applyAlignment="1">
      <alignment horizontal="center" vertical="center"/>
    </xf>
    <xf numFmtId="0" fontId="13" fillId="2" borderId="10" xfId="3" applyFont="1" applyFill="1" applyBorder="1" applyAlignment="1">
      <alignment horizontal="center" vertical="center"/>
    </xf>
    <xf numFmtId="0" fontId="13" fillId="2" borderId="11" xfId="3" applyFont="1" applyFill="1" applyBorder="1" applyAlignment="1">
      <alignment horizontal="center" vertical="center"/>
    </xf>
    <xf numFmtId="0" fontId="13" fillId="2" borderId="30" xfId="3" applyFont="1" applyFill="1" applyBorder="1" applyAlignment="1">
      <alignment horizontal="center" vertical="center"/>
    </xf>
    <xf numFmtId="0" fontId="13" fillId="2" borderId="47" xfId="3" applyFont="1" applyFill="1" applyBorder="1" applyAlignment="1">
      <alignment horizontal="center" vertical="center"/>
    </xf>
    <xf numFmtId="0" fontId="13" fillId="2" borderId="48" xfId="3" applyFont="1" applyFill="1" applyBorder="1" applyAlignment="1">
      <alignment horizontal="center" vertical="center"/>
    </xf>
    <xf numFmtId="0" fontId="13" fillId="2" borderId="21" xfId="3" applyFont="1" applyFill="1" applyBorder="1" applyAlignment="1">
      <alignment horizontal="center" vertical="center"/>
    </xf>
    <xf numFmtId="3" fontId="13" fillId="2" borderId="45" xfId="3" applyNumberFormat="1" applyFont="1" applyFill="1" applyBorder="1" applyAlignment="1">
      <alignment horizontal="center" vertical="center"/>
    </xf>
    <xf numFmtId="3" fontId="13" fillId="2" borderId="46" xfId="3" applyNumberFormat="1" applyFont="1" applyFill="1" applyBorder="1" applyAlignment="1">
      <alignment horizontal="center" vertical="center"/>
    </xf>
    <xf numFmtId="3" fontId="13" fillId="2" borderId="4" xfId="3" applyNumberFormat="1" applyFont="1" applyFill="1" applyBorder="1" applyAlignment="1">
      <alignment horizontal="right" vertical="center"/>
    </xf>
    <xf numFmtId="3" fontId="13" fillId="2" borderId="7" xfId="3" applyNumberFormat="1" applyFont="1" applyFill="1" applyBorder="1" applyAlignment="1">
      <alignment horizontal="right" vertical="center"/>
    </xf>
    <xf numFmtId="3" fontId="13" fillId="2" borderId="10" xfId="3" applyNumberFormat="1" applyFont="1" applyFill="1" applyBorder="1" applyAlignment="1">
      <alignment horizontal="right" vertical="center"/>
    </xf>
    <xf numFmtId="0" fontId="4" fillId="0" borderId="0" xfId="3" applyFont="1" applyAlignment="1">
      <alignment horizontal="center" vertical="center" wrapText="1"/>
    </xf>
    <xf numFmtId="0" fontId="13" fillId="2" borderId="51" xfId="3" applyFont="1" applyFill="1" applyBorder="1" applyAlignment="1">
      <alignment horizontal="center" vertical="center"/>
    </xf>
    <xf numFmtId="0" fontId="13" fillId="2" borderId="52" xfId="3" applyFont="1" applyFill="1" applyBorder="1" applyAlignment="1">
      <alignment horizontal="center" vertical="center"/>
    </xf>
    <xf numFmtId="3" fontId="13" fillId="2" borderId="32" xfId="3" applyNumberFormat="1" applyFont="1" applyFill="1" applyBorder="1" applyAlignment="1">
      <alignment horizontal="center" vertical="center"/>
    </xf>
    <xf numFmtId="3" fontId="13" fillId="2" borderId="6" xfId="3" applyNumberFormat="1" applyFont="1" applyFill="1" applyBorder="1" applyAlignment="1">
      <alignment horizontal="center" vertical="center"/>
    </xf>
    <xf numFmtId="3" fontId="13" fillId="2" borderId="37" xfId="3" applyNumberFormat="1" applyFont="1" applyFill="1" applyBorder="1" applyAlignment="1">
      <alignment horizontal="center" vertical="center"/>
    </xf>
    <xf numFmtId="3" fontId="13" fillId="2" borderId="12" xfId="3" applyNumberFormat="1" applyFont="1" applyFill="1" applyBorder="1" applyAlignment="1">
      <alignment horizontal="center" vertical="center"/>
    </xf>
    <xf numFmtId="0" fontId="6" fillId="2" borderId="4" xfId="1" applyFont="1" applyFill="1" applyBorder="1" applyAlignment="1">
      <alignment horizontal="center" vertical="justify"/>
    </xf>
    <xf numFmtId="0" fontId="6" fillId="2" borderId="5" xfId="1" applyFont="1" applyFill="1" applyBorder="1" applyAlignment="1">
      <alignment horizontal="center" vertical="justify"/>
    </xf>
    <xf numFmtId="0" fontId="6" fillId="2" borderId="39" xfId="1" applyFont="1" applyFill="1" applyBorder="1" applyAlignment="1">
      <alignment horizontal="center" vertical="justify"/>
    </xf>
    <xf numFmtId="0" fontId="6" fillId="2" borderId="7" xfId="1" applyFont="1" applyFill="1" applyBorder="1" applyAlignment="1">
      <alignment horizontal="center" vertical="justify"/>
    </xf>
    <xf numFmtId="0" fontId="6" fillId="2" borderId="0" xfId="1" applyFont="1" applyFill="1" applyBorder="1" applyAlignment="1">
      <alignment horizontal="center" vertical="justify"/>
    </xf>
    <xf numFmtId="0" fontId="6" fillId="2" borderId="31" xfId="1" applyFont="1" applyFill="1" applyBorder="1" applyAlignment="1">
      <alignment horizontal="center" vertical="justify"/>
    </xf>
    <xf numFmtId="0" fontId="6" fillId="2" borderId="10" xfId="1" applyFont="1" applyFill="1" applyBorder="1" applyAlignment="1">
      <alignment horizontal="center" vertical="justify"/>
    </xf>
    <xf numFmtId="0" fontId="6" fillId="2" borderId="11" xfId="1" applyFont="1" applyFill="1" applyBorder="1" applyAlignment="1">
      <alignment horizontal="center" vertical="justify"/>
    </xf>
    <xf numFmtId="0" fontId="6" fillId="2" borderId="30" xfId="1" applyFont="1" applyFill="1" applyBorder="1" applyAlignment="1">
      <alignment horizontal="center" vertical="justify"/>
    </xf>
    <xf numFmtId="3" fontId="6" fillId="2" borderId="32" xfId="1" applyNumberFormat="1" applyFont="1" applyFill="1" applyBorder="1" applyAlignment="1">
      <alignment horizontal="center" vertical="justify"/>
    </xf>
    <xf numFmtId="3" fontId="6" fillId="2" borderId="6" xfId="1" applyNumberFormat="1" applyFont="1" applyFill="1" applyBorder="1" applyAlignment="1">
      <alignment horizontal="center" vertical="justify"/>
    </xf>
    <xf numFmtId="3" fontId="6" fillId="2" borderId="34" xfId="1" applyNumberFormat="1" applyFont="1" applyFill="1" applyBorder="1" applyAlignment="1">
      <alignment horizontal="center" vertical="justify"/>
    </xf>
    <xf numFmtId="3" fontId="6" fillId="2" borderId="8" xfId="1" applyNumberFormat="1" applyFont="1" applyFill="1" applyBorder="1" applyAlignment="1">
      <alignment horizontal="center" vertical="justify"/>
    </xf>
    <xf numFmtId="3" fontId="6" fillId="2" borderId="37" xfId="1" applyNumberFormat="1" applyFont="1" applyFill="1" applyBorder="1" applyAlignment="1">
      <alignment horizontal="center" vertical="justify"/>
    </xf>
    <xf numFmtId="3" fontId="6" fillId="2" borderId="12" xfId="1" applyNumberFormat="1" applyFont="1" applyFill="1" applyBorder="1" applyAlignment="1">
      <alignment horizontal="center" vertical="justify"/>
    </xf>
    <xf numFmtId="0" fontId="4" fillId="0" borderId="0" xfId="3" applyFont="1" applyFill="1" applyAlignment="1">
      <alignment horizontal="center" vertical="center"/>
    </xf>
    <xf numFmtId="0" fontId="13" fillId="2" borderId="4" xfId="1" applyFont="1" applyFill="1" applyBorder="1" applyAlignment="1">
      <alignment horizontal="center" vertical="center"/>
    </xf>
    <xf numFmtId="0" fontId="13" fillId="2" borderId="5" xfId="1" applyFont="1" applyFill="1" applyBorder="1" applyAlignment="1">
      <alignment horizontal="center" vertical="center"/>
    </xf>
    <xf numFmtId="0" fontId="13" fillId="2" borderId="39" xfId="1" applyFont="1" applyFill="1" applyBorder="1" applyAlignment="1">
      <alignment horizontal="center" vertical="center"/>
    </xf>
    <xf numFmtId="0" fontId="13" fillId="2" borderId="10"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30" xfId="1" applyFont="1" applyFill="1" applyBorder="1" applyAlignment="1">
      <alignment horizontal="center" vertical="center"/>
    </xf>
    <xf numFmtId="0" fontId="13" fillId="2" borderId="32" xfId="1" applyFont="1" applyFill="1" applyBorder="1" applyAlignment="1">
      <alignment horizontal="center" vertical="center" wrapText="1"/>
    </xf>
    <xf numFmtId="0" fontId="13" fillId="2" borderId="37" xfId="1" applyFont="1" applyFill="1" applyBorder="1" applyAlignment="1">
      <alignment horizontal="center" vertical="center" wrapText="1"/>
    </xf>
    <xf numFmtId="3" fontId="13" fillId="2" borderId="6" xfId="1" applyNumberFormat="1" applyFont="1" applyFill="1" applyBorder="1" applyAlignment="1">
      <alignment horizontal="center" vertical="center"/>
    </xf>
    <xf numFmtId="3" fontId="13" fillId="2" borderId="12" xfId="1" applyNumberFormat="1" applyFont="1" applyFill="1" applyBorder="1" applyAlignment="1">
      <alignment horizontal="center" vertical="center"/>
    </xf>
    <xf numFmtId="3" fontId="13" fillId="2" borderId="32" xfId="1" applyNumberFormat="1" applyFont="1" applyFill="1" applyBorder="1" applyAlignment="1">
      <alignment horizontal="center" vertical="center"/>
    </xf>
    <xf numFmtId="3" fontId="13" fillId="2" borderId="34" xfId="1" applyNumberFormat="1" applyFont="1" applyFill="1" applyBorder="1" applyAlignment="1">
      <alignment horizontal="center" vertical="center"/>
    </xf>
    <xf numFmtId="3" fontId="13" fillId="2" borderId="8" xfId="1" applyNumberFormat="1" applyFont="1" applyFill="1" applyBorder="1" applyAlignment="1">
      <alignment horizontal="center" vertical="center"/>
    </xf>
    <xf numFmtId="3" fontId="13" fillId="2" borderId="37" xfId="1" applyNumberFormat="1" applyFont="1" applyFill="1" applyBorder="1" applyAlignment="1">
      <alignment horizontal="center" vertical="center"/>
    </xf>
    <xf numFmtId="0" fontId="5" fillId="0" borderId="0" xfId="3" applyFont="1" applyFill="1" applyAlignment="1">
      <alignment horizontal="center" vertical="center"/>
    </xf>
    <xf numFmtId="0" fontId="46" fillId="0" borderId="0" xfId="3" applyFont="1" applyAlignment="1">
      <alignment horizontal="center" vertical="center"/>
    </xf>
    <xf numFmtId="0" fontId="23" fillId="2" borderId="4" xfId="1" applyFont="1" applyFill="1" applyBorder="1" applyAlignment="1">
      <alignment horizontal="center" vertical="center"/>
    </xf>
    <xf numFmtId="0" fontId="23" fillId="2" borderId="5" xfId="1" applyFont="1" applyFill="1" applyBorder="1" applyAlignment="1">
      <alignment horizontal="center" vertical="center"/>
    </xf>
    <xf numFmtId="0" fontId="23" fillId="2" borderId="10" xfId="1" applyFont="1" applyFill="1" applyBorder="1" applyAlignment="1">
      <alignment horizontal="center" vertical="center"/>
    </xf>
    <xf numFmtId="0" fontId="23" fillId="2" borderId="11" xfId="1" applyFont="1" applyFill="1" applyBorder="1" applyAlignment="1">
      <alignment horizontal="center" vertical="center"/>
    </xf>
    <xf numFmtId="0" fontId="13" fillId="2" borderId="20" xfId="3" applyFont="1" applyFill="1" applyBorder="1" applyAlignment="1">
      <alignment horizontal="center" vertical="center"/>
    </xf>
    <xf numFmtId="0" fontId="23" fillId="2" borderId="32" xfId="1" applyFont="1" applyFill="1" applyBorder="1" applyAlignment="1">
      <alignment horizontal="center" vertical="center" wrapText="1"/>
    </xf>
    <xf numFmtId="0" fontId="23" fillId="2" borderId="37" xfId="1" applyFont="1" applyFill="1" applyBorder="1" applyAlignment="1">
      <alignment horizontal="center" vertical="center" wrapText="1"/>
    </xf>
    <xf numFmtId="3" fontId="23" fillId="2" borderId="6" xfId="1" applyNumberFormat="1" applyFont="1" applyFill="1" applyBorder="1" applyAlignment="1">
      <alignment horizontal="center" vertical="center"/>
    </xf>
    <xf numFmtId="3" fontId="23" fillId="2" borderId="12" xfId="1" applyNumberFormat="1" applyFont="1" applyFill="1" applyBorder="1" applyAlignment="1">
      <alignment horizontal="center" vertical="center"/>
    </xf>
    <xf numFmtId="0" fontId="52" fillId="0" borderId="0" xfId="1" applyFont="1" applyAlignment="1">
      <alignment horizontal="left"/>
    </xf>
    <xf numFmtId="3" fontId="13" fillId="2" borderId="45" xfId="1" applyNumberFormat="1" applyFont="1" applyFill="1" applyBorder="1" applyAlignment="1">
      <alignment horizontal="center" vertical="center"/>
    </xf>
    <xf numFmtId="3" fontId="13" fillId="2" borderId="46" xfId="1" applyNumberFormat="1" applyFont="1" applyFill="1" applyBorder="1" applyAlignment="1">
      <alignment horizontal="center" vertical="center"/>
    </xf>
    <xf numFmtId="0" fontId="13" fillId="2" borderId="10" xfId="1" applyFont="1" applyFill="1" applyBorder="1" applyAlignment="1">
      <alignment horizontal="center" vertical="justify"/>
    </xf>
    <xf numFmtId="0" fontId="13" fillId="2" borderId="11" xfId="1" applyFont="1" applyFill="1" applyBorder="1" applyAlignment="1">
      <alignment horizontal="center" vertical="justify"/>
    </xf>
    <xf numFmtId="0" fontId="4" fillId="0" borderId="0" xfId="3" applyFont="1" applyBorder="1" applyAlignment="1">
      <alignment horizontal="center"/>
    </xf>
    <xf numFmtId="0" fontId="4" fillId="0" borderId="0" xfId="3" quotePrefix="1" applyFont="1" applyBorder="1" applyAlignment="1">
      <alignment horizontal="center" vertical="center"/>
    </xf>
    <xf numFmtId="0" fontId="4" fillId="0" borderId="0" xfId="3" applyFont="1" applyBorder="1" applyAlignment="1">
      <alignment horizontal="center" vertical="center"/>
    </xf>
    <xf numFmtId="0" fontId="4" fillId="0" borderId="0" xfId="3" applyFont="1" applyFill="1" applyBorder="1" applyAlignment="1">
      <alignment horizontal="center" vertical="center" wrapText="1"/>
    </xf>
    <xf numFmtId="0" fontId="4" fillId="0" borderId="0" xfId="3" applyFont="1" applyBorder="1" applyAlignment="1">
      <alignment horizontal="center" vertical="center" wrapText="1"/>
    </xf>
    <xf numFmtId="0" fontId="5" fillId="0" borderId="0" xfId="3" applyFont="1" applyBorder="1" applyAlignment="1">
      <alignment horizontal="center" vertical="center"/>
    </xf>
    <xf numFmtId="0" fontId="13" fillId="2" borderId="54" xfId="1" applyFont="1" applyFill="1" applyBorder="1" applyAlignment="1">
      <alignment horizontal="center" vertical="center"/>
    </xf>
    <xf numFmtId="0" fontId="13" fillId="2" borderId="23" xfId="1" applyFont="1" applyFill="1" applyBorder="1" applyAlignment="1">
      <alignment horizontal="center" vertical="center"/>
    </xf>
    <xf numFmtId="0" fontId="13" fillId="2" borderId="55" xfId="1" applyFont="1" applyFill="1" applyBorder="1" applyAlignment="1">
      <alignment horizontal="center" vertical="center"/>
    </xf>
    <xf numFmtId="0" fontId="13" fillId="2" borderId="56" xfId="1" applyFont="1" applyFill="1" applyBorder="1" applyAlignment="1">
      <alignment horizontal="center" vertical="center"/>
    </xf>
    <xf numFmtId="0" fontId="13" fillId="2" borderId="24" xfId="1" applyFont="1" applyFill="1" applyBorder="1" applyAlignment="1">
      <alignment horizontal="center" vertical="center" wrapText="1"/>
    </xf>
    <xf numFmtId="0" fontId="13" fillId="2" borderId="57" xfId="1" applyFont="1" applyFill="1" applyBorder="1" applyAlignment="1">
      <alignment horizontal="center" vertical="center" wrapText="1"/>
    </xf>
    <xf numFmtId="0" fontId="3" fillId="0" borderId="0" xfId="1" applyFont="1" applyAlignment="1">
      <alignment horizontal="center"/>
    </xf>
    <xf numFmtId="3" fontId="13" fillId="2" borderId="42" xfId="1" applyNumberFormat="1" applyFont="1" applyFill="1" applyBorder="1" applyAlignment="1">
      <alignment horizontal="center" vertical="center"/>
    </xf>
    <xf numFmtId="3" fontId="13" fillId="2" borderId="40" xfId="1" applyNumberFormat="1" applyFont="1" applyFill="1" applyBorder="1" applyAlignment="1">
      <alignment horizontal="center" vertical="center"/>
    </xf>
    <xf numFmtId="3" fontId="13" fillId="2" borderId="43" xfId="1" applyNumberFormat="1" applyFont="1" applyFill="1" applyBorder="1" applyAlignment="1">
      <alignment horizontal="center" vertical="center"/>
    </xf>
    <xf numFmtId="3" fontId="13" fillId="2" borderId="42" xfId="1" applyNumberFormat="1" applyFont="1" applyFill="1" applyBorder="1" applyAlignment="1">
      <alignment horizontal="right" vertical="center"/>
    </xf>
    <xf numFmtId="3" fontId="13" fillId="2" borderId="40" xfId="1" applyNumberFormat="1" applyFont="1" applyFill="1" applyBorder="1" applyAlignment="1">
      <alignment horizontal="right" vertical="center"/>
    </xf>
    <xf numFmtId="3" fontId="13" fillId="2" borderId="43" xfId="1" applyNumberFormat="1" applyFont="1" applyFill="1" applyBorder="1" applyAlignment="1">
      <alignment horizontal="right" vertical="center"/>
    </xf>
    <xf numFmtId="3" fontId="13" fillId="2" borderId="36" xfId="1" applyNumberFormat="1" applyFont="1" applyFill="1" applyBorder="1" applyAlignment="1">
      <alignment horizontal="center" vertical="center"/>
    </xf>
    <xf numFmtId="0" fontId="13" fillId="2" borderId="7" xfId="1" applyFont="1" applyFill="1" applyBorder="1" applyAlignment="1">
      <alignment horizontal="center" vertical="center"/>
    </xf>
    <xf numFmtId="0" fontId="13" fillId="2" borderId="31" xfId="1" applyFont="1" applyFill="1" applyBorder="1" applyAlignment="1">
      <alignment horizontal="center" vertical="center"/>
    </xf>
    <xf numFmtId="0" fontId="13" fillId="2" borderId="47" xfId="1" applyFont="1" applyFill="1" applyBorder="1" applyAlignment="1">
      <alignment horizontal="center" vertical="center"/>
    </xf>
    <xf numFmtId="0" fontId="13" fillId="2" borderId="48" xfId="1" applyFont="1" applyFill="1" applyBorder="1" applyAlignment="1">
      <alignment horizontal="center" vertical="center"/>
    </xf>
    <xf numFmtId="0" fontId="13" fillId="2" borderId="21" xfId="1" applyFont="1" applyFill="1" applyBorder="1" applyAlignment="1">
      <alignment horizontal="center" vertical="center"/>
    </xf>
    <xf numFmtId="0" fontId="45" fillId="0" borderId="0" xfId="1" applyFont="1" applyAlignment="1">
      <alignment horizontal="center"/>
    </xf>
    <xf numFmtId="0" fontId="5" fillId="0" borderId="0" xfId="3" applyFont="1" applyAlignment="1">
      <alignment horizontal="center"/>
    </xf>
    <xf numFmtId="0" fontId="62" fillId="0" borderId="0" xfId="1" applyFont="1" applyAlignment="1">
      <alignment horizontal="justify" vertical="center" wrapText="1"/>
    </xf>
    <xf numFmtId="0" fontId="62" fillId="0" borderId="0" xfId="1" applyFont="1" applyAlignment="1">
      <alignment horizontal="justify" vertical="center"/>
    </xf>
    <xf numFmtId="0" fontId="3" fillId="0" borderId="0" xfId="3" applyFont="1" applyBorder="1" applyAlignment="1">
      <alignment horizontal="justify" vertical="center"/>
    </xf>
    <xf numFmtId="0" fontId="4" fillId="0" borderId="0" xfId="15" applyFont="1" applyBorder="1" applyAlignment="1">
      <alignment horizontal="center"/>
    </xf>
    <xf numFmtId="0" fontId="13" fillId="2" borderId="4" xfId="15" applyFont="1" applyFill="1" applyBorder="1" applyAlignment="1">
      <alignment horizontal="center" vertical="center"/>
    </xf>
    <xf numFmtId="0" fontId="13" fillId="2" borderId="10" xfId="15" applyFont="1" applyFill="1" applyBorder="1" applyAlignment="1">
      <alignment horizontal="center" vertical="center"/>
    </xf>
    <xf numFmtId="0" fontId="13" fillId="2" borderId="19" xfId="15" applyFont="1" applyFill="1" applyBorder="1" applyAlignment="1">
      <alignment horizontal="center" vertical="center" wrapText="1"/>
    </xf>
    <xf numFmtId="0" fontId="13" fillId="2" borderId="3" xfId="15" applyFont="1" applyFill="1" applyBorder="1" applyAlignment="1">
      <alignment horizontal="center" vertical="center"/>
    </xf>
    <xf numFmtId="0" fontId="13" fillId="2" borderId="19" xfId="15" applyFont="1" applyFill="1" applyBorder="1" applyAlignment="1">
      <alignment horizontal="center" vertical="center"/>
    </xf>
    <xf numFmtId="0" fontId="13" fillId="2" borderId="6" xfId="15" applyFont="1" applyFill="1" applyBorder="1" applyAlignment="1">
      <alignment horizontal="center" vertical="center"/>
    </xf>
    <xf numFmtId="0" fontId="13" fillId="2" borderId="12" xfId="15" applyFont="1" applyFill="1" applyBorder="1" applyAlignment="1">
      <alignment horizontal="center" vertical="center"/>
    </xf>
    <xf numFmtId="0" fontId="13" fillId="2" borderId="0" xfId="1" applyFont="1" applyFill="1" applyBorder="1" applyAlignment="1">
      <alignment horizontal="center" vertical="center"/>
    </xf>
    <xf numFmtId="0" fontId="13" fillId="2" borderId="6" xfId="1" applyFont="1" applyFill="1" applyBorder="1" applyAlignment="1">
      <alignment horizontal="center" vertical="center" wrapText="1"/>
    </xf>
    <xf numFmtId="0" fontId="13" fillId="2" borderId="12" xfId="1" applyFont="1" applyFill="1" applyBorder="1" applyAlignment="1">
      <alignment horizontal="center" vertical="center" wrapText="1"/>
    </xf>
    <xf numFmtId="0" fontId="7" fillId="0" borderId="8" xfId="1" applyFont="1" applyBorder="1" applyAlignment="1">
      <alignment horizontal="center" vertical="center" wrapText="1"/>
    </xf>
  </cellXfs>
  <cellStyles count="19">
    <cellStyle name="Millares" xfId="16" builtinId="3"/>
    <cellStyle name="Millares 3" xfId="8" xr:uid="{00000000-0005-0000-0000-000001000000}"/>
    <cellStyle name="Millares 5" xfId="10" xr:uid="{00000000-0005-0000-0000-000002000000}"/>
    <cellStyle name="Moneda" xfId="17" builtinId="4"/>
    <cellStyle name="Moneda 5" xfId="9" xr:uid="{00000000-0005-0000-0000-000004000000}"/>
    <cellStyle name="Normal" xfId="0" builtinId="0"/>
    <cellStyle name="Normal 13" xfId="18" xr:uid="{00000000-0005-0000-0000-000006000000}"/>
    <cellStyle name="Normal 15 3 2" xfId="12" xr:uid="{00000000-0005-0000-0000-000007000000}"/>
    <cellStyle name="Normal 18" xfId="11" xr:uid="{00000000-0005-0000-0000-000008000000}"/>
    <cellStyle name="Normal 2" xfId="13" xr:uid="{00000000-0005-0000-0000-000009000000}"/>
    <cellStyle name="Normal 2 3" xfId="3" xr:uid="{00000000-0005-0000-0000-00000A000000}"/>
    <cellStyle name="Normal 20" xfId="2" xr:uid="{00000000-0005-0000-0000-00000B000000}"/>
    <cellStyle name="Normal 3 2" xfId="1" xr:uid="{00000000-0005-0000-0000-00000C000000}"/>
    <cellStyle name="Normal 6" xfId="4" xr:uid="{00000000-0005-0000-0000-00000D000000}"/>
    <cellStyle name="Normal_ANEXO LEY 05" xfId="6" xr:uid="{00000000-0005-0000-0000-00000E000000}"/>
    <cellStyle name="Normal_ANEXO LEY 06" xfId="5" xr:uid="{00000000-0005-0000-0000-00000F000000}"/>
    <cellStyle name="Normal_FICHASPPTO2002 2" xfId="14" xr:uid="{00000000-0005-0000-0000-000010000000}"/>
    <cellStyle name="Normal_presentacion.cp2008" xfId="15" xr:uid="{00000000-0005-0000-0000-000011000000}"/>
    <cellStyle name="Normal_presentacion28nov_" xfId="7" xr:uid="{00000000-0005-0000-0000-00001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3.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4.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5.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5.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5.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6.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7.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8.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6.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6.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7.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9.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20.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20.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20.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2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2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6.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8.png"/><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 Id="rId4"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0.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0.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17318</xdr:rowOff>
    </xdr:from>
    <xdr:to>
      <xdr:col>2</xdr:col>
      <xdr:colOff>2208068</xdr:colOff>
      <xdr:row>6</xdr:row>
      <xdr:rowOff>69273</xdr:rowOff>
    </xdr:to>
    <xdr:sp macro="" textlink="">
      <xdr:nvSpPr>
        <xdr:cNvPr id="2" name="Rectángulo 1">
          <a:extLst>
            <a:ext uri="{FF2B5EF4-FFF2-40B4-BE49-F238E27FC236}">
              <a16:creationId xmlns:a16="http://schemas.microsoft.com/office/drawing/2014/main" id="{00000000-0008-0000-0000-000002000000}"/>
            </a:ext>
          </a:extLst>
        </xdr:cNvPr>
        <xdr:cNvSpPr>
          <a:spLocks noChangeArrowheads="1"/>
        </xdr:cNvSpPr>
      </xdr:nvSpPr>
      <xdr:spPr bwMode="auto">
        <a:xfrm>
          <a:off x="0" y="17318"/>
          <a:ext cx="7332518" cy="130925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225137</xdr:colOff>
      <xdr:row>0</xdr:row>
      <xdr:rowOff>112569</xdr:rowOff>
    </xdr:from>
    <xdr:to>
      <xdr:col>0</xdr:col>
      <xdr:colOff>952500</xdr:colOff>
      <xdr:row>5</xdr:row>
      <xdr:rowOff>110119</xdr:rowOff>
    </xdr:to>
    <xdr:pic>
      <xdr:nvPicPr>
        <xdr:cNvPr id="4" name="Imagen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5137" y="112569"/>
          <a:ext cx="727363" cy="109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1004456</xdr:colOff>
      <xdr:row>0</xdr:row>
      <xdr:rowOff>130655</xdr:rowOff>
    </xdr:from>
    <xdr:to>
      <xdr:col>2</xdr:col>
      <xdr:colOff>2190752</xdr:colOff>
      <xdr:row>5</xdr:row>
      <xdr:rowOff>102689</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blip>
        <a:stretch>
          <a:fillRect/>
        </a:stretch>
      </xdr:blipFill>
      <xdr:spPr>
        <a:xfrm>
          <a:off x="6130638" y="130655"/>
          <a:ext cx="1186296" cy="1063079"/>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38100</xdr:colOff>
      <xdr:row>1</xdr:row>
      <xdr:rowOff>0</xdr:rowOff>
    </xdr:from>
    <xdr:to>
      <xdr:col>1</xdr:col>
      <xdr:colOff>1402080</xdr:colOff>
      <xdr:row>5</xdr:row>
      <xdr:rowOff>38100</xdr:rowOff>
    </xdr:to>
    <xdr:sp macro="" textlink="">
      <xdr:nvSpPr>
        <xdr:cNvPr id="2" name="Rectángulo 1">
          <a:extLst>
            <a:ext uri="{FF2B5EF4-FFF2-40B4-BE49-F238E27FC236}">
              <a16:creationId xmlns:a16="http://schemas.microsoft.com/office/drawing/2014/main" id="{00000000-0008-0000-0900-000002000000}"/>
            </a:ext>
          </a:extLst>
        </xdr:cNvPr>
        <xdr:cNvSpPr>
          <a:spLocks noChangeArrowheads="1"/>
        </xdr:cNvSpPr>
      </xdr:nvSpPr>
      <xdr:spPr bwMode="auto">
        <a:xfrm>
          <a:off x="38100" y="200025"/>
          <a:ext cx="6431280" cy="101917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41565</xdr:colOff>
      <xdr:row>17</xdr:row>
      <xdr:rowOff>1</xdr:rowOff>
    </xdr:from>
    <xdr:to>
      <xdr:col>1</xdr:col>
      <xdr:colOff>313550</xdr:colOff>
      <xdr:row>17</xdr:row>
      <xdr:rowOff>242457</xdr:rowOff>
    </xdr:to>
    <xdr:sp macro="" textlink="">
      <xdr:nvSpPr>
        <xdr:cNvPr id="3" name="CuadroTexto 2">
          <a:extLst>
            <a:ext uri="{FF2B5EF4-FFF2-40B4-BE49-F238E27FC236}">
              <a16:creationId xmlns:a16="http://schemas.microsoft.com/office/drawing/2014/main" id="{00000000-0008-0000-0900-000003000000}"/>
            </a:ext>
          </a:extLst>
        </xdr:cNvPr>
        <xdr:cNvSpPr txBox="1"/>
      </xdr:nvSpPr>
      <xdr:spPr>
        <a:xfrm>
          <a:off x="5118390" y="4276726"/>
          <a:ext cx="271985" cy="2424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xdr:from>
      <xdr:col>0</xdr:col>
      <xdr:colOff>103909</xdr:colOff>
      <xdr:row>21</xdr:row>
      <xdr:rowOff>131618</xdr:rowOff>
    </xdr:from>
    <xdr:to>
      <xdr:col>0</xdr:col>
      <xdr:colOff>375894</xdr:colOff>
      <xdr:row>22</xdr:row>
      <xdr:rowOff>166256</xdr:rowOff>
    </xdr:to>
    <xdr:sp macro="" textlink="">
      <xdr:nvSpPr>
        <xdr:cNvPr id="4" name="CuadroTexto 3">
          <a:extLst>
            <a:ext uri="{FF2B5EF4-FFF2-40B4-BE49-F238E27FC236}">
              <a16:creationId xmlns:a16="http://schemas.microsoft.com/office/drawing/2014/main" id="{00000000-0008-0000-0900-000004000000}"/>
            </a:ext>
          </a:extLst>
        </xdr:cNvPr>
        <xdr:cNvSpPr txBox="1"/>
      </xdr:nvSpPr>
      <xdr:spPr>
        <a:xfrm>
          <a:off x="103909" y="5408468"/>
          <a:ext cx="271985" cy="244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xdr:from>
      <xdr:col>1</xdr:col>
      <xdr:colOff>34638</xdr:colOff>
      <xdr:row>12</xdr:row>
      <xdr:rowOff>374073</xdr:rowOff>
    </xdr:from>
    <xdr:to>
      <xdr:col>1</xdr:col>
      <xdr:colOff>306623</xdr:colOff>
      <xdr:row>13</xdr:row>
      <xdr:rowOff>221674</xdr:rowOff>
    </xdr:to>
    <xdr:sp macro="" textlink="">
      <xdr:nvSpPr>
        <xdr:cNvPr id="5" name="CuadroTexto 4">
          <a:extLst>
            <a:ext uri="{FF2B5EF4-FFF2-40B4-BE49-F238E27FC236}">
              <a16:creationId xmlns:a16="http://schemas.microsoft.com/office/drawing/2014/main" id="{00000000-0008-0000-0900-000005000000}"/>
            </a:ext>
          </a:extLst>
        </xdr:cNvPr>
        <xdr:cNvSpPr txBox="1"/>
      </xdr:nvSpPr>
      <xdr:spPr>
        <a:xfrm>
          <a:off x="5111463" y="3202998"/>
          <a:ext cx="271985" cy="2476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editAs="oneCell">
    <xdr:from>
      <xdr:col>0</xdr:col>
      <xdr:colOff>142011</xdr:colOff>
      <xdr:row>1</xdr:row>
      <xdr:rowOff>225136</xdr:rowOff>
    </xdr:from>
    <xdr:to>
      <xdr:col>0</xdr:col>
      <xdr:colOff>535439</xdr:colOff>
      <xdr:row>4</xdr:row>
      <xdr:rowOff>25977</xdr:rowOff>
    </xdr:to>
    <xdr:pic>
      <xdr:nvPicPr>
        <xdr:cNvPr id="7" name="Imagen 6">
          <a:extLst>
            <a:ext uri="{FF2B5EF4-FFF2-40B4-BE49-F238E27FC236}">
              <a16:creationId xmlns:a16="http://schemas.microsoft.com/office/drawing/2014/main" id="{00000000-0008-0000-09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1" y="424295"/>
          <a:ext cx="393428" cy="5888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787977</xdr:colOff>
      <xdr:row>1</xdr:row>
      <xdr:rowOff>183606</xdr:rowOff>
    </xdr:from>
    <xdr:to>
      <xdr:col>1</xdr:col>
      <xdr:colOff>1333500</xdr:colOff>
      <xdr:row>3</xdr:row>
      <xdr:rowOff>262547</xdr:rowOff>
    </xdr:to>
    <xdr:pic>
      <xdr:nvPicPr>
        <xdr:cNvPr id="8" name="Imagen 7">
          <a:extLst>
            <a:ext uri="{FF2B5EF4-FFF2-40B4-BE49-F238E27FC236}">
              <a16:creationId xmlns:a16="http://schemas.microsoft.com/office/drawing/2014/main" id="{00000000-0008-0000-0900-000008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5862204" y="382765"/>
          <a:ext cx="545523" cy="59848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27709</xdr:colOff>
      <xdr:row>1</xdr:row>
      <xdr:rowOff>0</xdr:rowOff>
    </xdr:from>
    <xdr:to>
      <xdr:col>3</xdr:col>
      <xdr:colOff>2043546</xdr:colOff>
      <xdr:row>5</xdr:row>
      <xdr:rowOff>24245</xdr:rowOff>
    </xdr:to>
    <xdr:sp macro="" textlink="">
      <xdr:nvSpPr>
        <xdr:cNvPr id="2" name="Rectángulo 1">
          <a:extLst>
            <a:ext uri="{FF2B5EF4-FFF2-40B4-BE49-F238E27FC236}">
              <a16:creationId xmlns:a16="http://schemas.microsoft.com/office/drawing/2014/main" id="{00000000-0008-0000-0A00-000002000000}"/>
            </a:ext>
          </a:extLst>
        </xdr:cNvPr>
        <xdr:cNvSpPr>
          <a:spLocks noChangeArrowheads="1"/>
        </xdr:cNvSpPr>
      </xdr:nvSpPr>
      <xdr:spPr bwMode="auto">
        <a:xfrm>
          <a:off x="380134" y="161925"/>
          <a:ext cx="9702512" cy="141489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238991</xdr:colOff>
      <xdr:row>1</xdr:row>
      <xdr:rowOff>37506</xdr:rowOff>
    </xdr:from>
    <xdr:to>
      <xdr:col>1</xdr:col>
      <xdr:colOff>666750</xdr:colOff>
      <xdr:row>3</xdr:row>
      <xdr:rowOff>132528</xdr:rowOff>
    </xdr:to>
    <xdr:pic>
      <xdr:nvPicPr>
        <xdr:cNvPr id="4" name="Imagen 3">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1416" y="199431"/>
          <a:ext cx="427759" cy="6379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1190625</xdr:colOff>
      <xdr:row>1</xdr:row>
      <xdr:rowOff>57150</xdr:rowOff>
    </xdr:from>
    <xdr:to>
      <xdr:col>3</xdr:col>
      <xdr:colOff>1800225</xdr:colOff>
      <xdr:row>3</xdr:row>
      <xdr:rowOff>112712</xdr:rowOff>
    </xdr:to>
    <xdr:pic>
      <xdr:nvPicPr>
        <xdr:cNvPr id="5" name="Imagen 4">
          <a:extLst>
            <a:ext uri="{FF2B5EF4-FFF2-40B4-BE49-F238E27FC236}">
              <a16:creationId xmlns:a16="http://schemas.microsoft.com/office/drawing/2014/main" id="{00000000-0008-0000-0A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9229725" y="219075"/>
          <a:ext cx="609600" cy="598487"/>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19050</xdr:colOff>
      <xdr:row>0</xdr:row>
      <xdr:rowOff>9525</xdr:rowOff>
    </xdr:from>
    <xdr:to>
      <xdr:col>4</xdr:col>
      <xdr:colOff>628650</xdr:colOff>
      <xdr:row>4</xdr:row>
      <xdr:rowOff>47625</xdr:rowOff>
    </xdr:to>
    <xdr:sp macro="" textlink="">
      <xdr:nvSpPr>
        <xdr:cNvPr id="2" name="Rectángulo 1">
          <a:extLst>
            <a:ext uri="{FF2B5EF4-FFF2-40B4-BE49-F238E27FC236}">
              <a16:creationId xmlns:a16="http://schemas.microsoft.com/office/drawing/2014/main" id="{00000000-0008-0000-0B00-000002000000}"/>
            </a:ext>
          </a:extLst>
        </xdr:cNvPr>
        <xdr:cNvSpPr>
          <a:spLocks noChangeArrowheads="1"/>
        </xdr:cNvSpPr>
      </xdr:nvSpPr>
      <xdr:spPr bwMode="auto">
        <a:xfrm>
          <a:off x="19050" y="9525"/>
          <a:ext cx="6981825" cy="95250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0</xdr:col>
      <xdr:colOff>200025</xdr:colOff>
      <xdr:row>0</xdr:row>
      <xdr:rowOff>38100</xdr:rowOff>
    </xdr:from>
    <xdr:ext cx="571498" cy="855323"/>
    <xdr:pic>
      <xdr:nvPicPr>
        <xdr:cNvPr id="4" name="Imagen 3">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38100"/>
          <a:ext cx="571498" cy="85532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3</xdr:col>
      <xdr:colOff>1028700</xdr:colOff>
      <xdr:row>0</xdr:row>
      <xdr:rowOff>53452</xdr:rowOff>
    </xdr:from>
    <xdr:to>
      <xdr:col>4</xdr:col>
      <xdr:colOff>518901</xdr:colOff>
      <xdr:row>3</xdr:row>
      <xdr:rowOff>219076</xdr:rowOff>
    </xdr:to>
    <xdr:pic>
      <xdr:nvPicPr>
        <xdr:cNvPr id="5" name="Imagen 4">
          <a:extLst>
            <a:ext uri="{FF2B5EF4-FFF2-40B4-BE49-F238E27FC236}">
              <a16:creationId xmlns:a16="http://schemas.microsoft.com/office/drawing/2014/main" id="{00000000-0008-0000-0B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6115050" y="53452"/>
          <a:ext cx="776076" cy="851424"/>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38734</xdr:colOff>
      <xdr:row>0</xdr:row>
      <xdr:rowOff>0</xdr:rowOff>
    </xdr:from>
    <xdr:to>
      <xdr:col>8</xdr:col>
      <xdr:colOff>1111249</xdr:colOff>
      <xdr:row>4</xdr:row>
      <xdr:rowOff>38100</xdr:rowOff>
    </xdr:to>
    <xdr:sp macro="" textlink="">
      <xdr:nvSpPr>
        <xdr:cNvPr id="2" name="Rectángulo 1">
          <a:extLst>
            <a:ext uri="{FF2B5EF4-FFF2-40B4-BE49-F238E27FC236}">
              <a16:creationId xmlns:a16="http://schemas.microsoft.com/office/drawing/2014/main" id="{00000000-0008-0000-0C00-000002000000}"/>
            </a:ext>
          </a:extLst>
        </xdr:cNvPr>
        <xdr:cNvSpPr>
          <a:spLocks noChangeArrowheads="1"/>
        </xdr:cNvSpPr>
      </xdr:nvSpPr>
      <xdr:spPr bwMode="auto">
        <a:xfrm>
          <a:off x="38734" y="0"/>
          <a:ext cx="6816090" cy="80010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65</xdr:row>
      <xdr:rowOff>76200</xdr:rowOff>
    </xdr:from>
    <xdr:to>
      <xdr:col>3</xdr:col>
      <xdr:colOff>409575</xdr:colOff>
      <xdr:row>65</xdr:row>
      <xdr:rowOff>219075</xdr:rowOff>
    </xdr:to>
    <xdr:sp macro="" textlink="">
      <xdr:nvSpPr>
        <xdr:cNvPr id="3" name="CuadroTexto 2">
          <a:extLst>
            <a:ext uri="{FF2B5EF4-FFF2-40B4-BE49-F238E27FC236}">
              <a16:creationId xmlns:a16="http://schemas.microsoft.com/office/drawing/2014/main" id="{00000000-0008-0000-0C00-000003000000}"/>
            </a:ext>
          </a:extLst>
        </xdr:cNvPr>
        <xdr:cNvSpPr txBox="1"/>
      </xdr:nvSpPr>
      <xdr:spPr>
        <a:xfrm>
          <a:off x="4438650" y="11649075"/>
          <a:ext cx="400050" cy="142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400"/>
            <a:t>**</a:t>
          </a:r>
        </a:p>
      </xdr:txBody>
    </xdr:sp>
    <xdr:clientData/>
  </xdr:twoCellAnchor>
  <xdr:twoCellAnchor>
    <xdr:from>
      <xdr:col>3</xdr:col>
      <xdr:colOff>60960</xdr:colOff>
      <xdr:row>68</xdr:row>
      <xdr:rowOff>60960</xdr:rowOff>
    </xdr:from>
    <xdr:to>
      <xdr:col>3</xdr:col>
      <xdr:colOff>190500</xdr:colOff>
      <xdr:row>68</xdr:row>
      <xdr:rowOff>281940</xdr:rowOff>
    </xdr:to>
    <xdr:sp macro="" textlink="">
      <xdr:nvSpPr>
        <xdr:cNvPr id="4" name="CuadroTexto 3">
          <a:extLst>
            <a:ext uri="{FF2B5EF4-FFF2-40B4-BE49-F238E27FC236}">
              <a16:creationId xmlns:a16="http://schemas.microsoft.com/office/drawing/2014/main" id="{00000000-0008-0000-0C00-000004000000}"/>
            </a:ext>
          </a:extLst>
        </xdr:cNvPr>
        <xdr:cNvSpPr txBox="1"/>
      </xdr:nvSpPr>
      <xdr:spPr>
        <a:xfrm>
          <a:off x="2346960" y="13014960"/>
          <a:ext cx="129540" cy="1257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400"/>
            <a:t>*</a:t>
          </a:r>
        </a:p>
      </xdr:txBody>
    </xdr:sp>
    <xdr:clientData/>
  </xdr:twoCellAnchor>
  <xdr:twoCellAnchor>
    <xdr:from>
      <xdr:col>3</xdr:col>
      <xdr:colOff>38100</xdr:colOff>
      <xdr:row>57</xdr:row>
      <xdr:rowOff>0</xdr:rowOff>
    </xdr:from>
    <xdr:to>
      <xdr:col>3</xdr:col>
      <xdr:colOff>167640</xdr:colOff>
      <xdr:row>58</xdr:row>
      <xdr:rowOff>53340</xdr:rowOff>
    </xdr:to>
    <xdr:sp macro="" textlink="">
      <xdr:nvSpPr>
        <xdr:cNvPr id="5" name="CuadroTexto 4">
          <a:extLst>
            <a:ext uri="{FF2B5EF4-FFF2-40B4-BE49-F238E27FC236}">
              <a16:creationId xmlns:a16="http://schemas.microsoft.com/office/drawing/2014/main" id="{00000000-0008-0000-0C00-000005000000}"/>
            </a:ext>
          </a:extLst>
        </xdr:cNvPr>
        <xdr:cNvSpPr txBox="1"/>
      </xdr:nvSpPr>
      <xdr:spPr>
        <a:xfrm>
          <a:off x="2324100" y="10858500"/>
          <a:ext cx="129540" cy="243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400"/>
            <a:t>*</a:t>
          </a:r>
        </a:p>
      </xdr:txBody>
    </xdr:sp>
    <xdr:clientData/>
  </xdr:twoCellAnchor>
  <xdr:twoCellAnchor>
    <xdr:from>
      <xdr:col>3</xdr:col>
      <xdr:colOff>53340</xdr:colOff>
      <xdr:row>50</xdr:row>
      <xdr:rowOff>0</xdr:rowOff>
    </xdr:from>
    <xdr:to>
      <xdr:col>3</xdr:col>
      <xdr:colOff>182880</xdr:colOff>
      <xdr:row>51</xdr:row>
      <xdr:rowOff>53340</xdr:rowOff>
    </xdr:to>
    <xdr:sp macro="" textlink="">
      <xdr:nvSpPr>
        <xdr:cNvPr id="6" name="CuadroTexto 5">
          <a:extLst>
            <a:ext uri="{FF2B5EF4-FFF2-40B4-BE49-F238E27FC236}">
              <a16:creationId xmlns:a16="http://schemas.microsoft.com/office/drawing/2014/main" id="{00000000-0008-0000-0C00-000006000000}"/>
            </a:ext>
          </a:extLst>
        </xdr:cNvPr>
        <xdr:cNvSpPr txBox="1"/>
      </xdr:nvSpPr>
      <xdr:spPr>
        <a:xfrm>
          <a:off x="2339340" y="9525000"/>
          <a:ext cx="129540" cy="243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400"/>
            <a:t>*</a:t>
          </a:r>
        </a:p>
      </xdr:txBody>
    </xdr:sp>
    <xdr:clientData/>
  </xdr:twoCellAnchor>
  <xdr:twoCellAnchor>
    <xdr:from>
      <xdr:col>1</xdr:col>
      <xdr:colOff>327660</xdr:colOff>
      <xdr:row>76</xdr:row>
      <xdr:rowOff>129540</xdr:rowOff>
    </xdr:from>
    <xdr:to>
      <xdr:col>1</xdr:col>
      <xdr:colOff>586740</xdr:colOff>
      <xdr:row>77</xdr:row>
      <xdr:rowOff>327660</xdr:rowOff>
    </xdr:to>
    <xdr:sp macro="" textlink="">
      <xdr:nvSpPr>
        <xdr:cNvPr id="7" name="CuadroTexto 6">
          <a:extLst>
            <a:ext uri="{FF2B5EF4-FFF2-40B4-BE49-F238E27FC236}">
              <a16:creationId xmlns:a16="http://schemas.microsoft.com/office/drawing/2014/main" id="{00000000-0008-0000-0C00-000007000000}"/>
            </a:ext>
          </a:extLst>
        </xdr:cNvPr>
        <xdr:cNvSpPr txBox="1"/>
      </xdr:nvSpPr>
      <xdr:spPr>
        <a:xfrm>
          <a:off x="1089660" y="14607540"/>
          <a:ext cx="259080" cy="2552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400"/>
            <a:t>*</a:t>
          </a:r>
        </a:p>
      </xdr:txBody>
    </xdr:sp>
    <xdr:clientData/>
  </xdr:twoCellAnchor>
  <xdr:oneCellAnchor>
    <xdr:from>
      <xdr:col>1</xdr:col>
      <xdr:colOff>114300</xdr:colOff>
      <xdr:row>0</xdr:row>
      <xdr:rowOff>76200</xdr:rowOff>
    </xdr:from>
    <xdr:ext cx="571498" cy="855323"/>
    <xdr:pic>
      <xdr:nvPicPr>
        <xdr:cNvPr id="11" name="Imagen 10">
          <a:extLst>
            <a:ext uri="{FF2B5EF4-FFF2-40B4-BE49-F238E27FC236}">
              <a16:creationId xmlns:a16="http://schemas.microsoft.com/office/drawing/2014/main" id="{00000000-0008-0000-0C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76200"/>
          <a:ext cx="571498" cy="85532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8</xdr:col>
      <xdr:colOff>95250</xdr:colOff>
      <xdr:row>0</xdr:row>
      <xdr:rowOff>28575</xdr:rowOff>
    </xdr:from>
    <xdr:to>
      <xdr:col>8</xdr:col>
      <xdr:colOff>871326</xdr:colOff>
      <xdr:row>3</xdr:row>
      <xdr:rowOff>89424</xdr:rowOff>
    </xdr:to>
    <xdr:pic>
      <xdr:nvPicPr>
        <xdr:cNvPr id="12" name="Imagen 11">
          <a:extLst>
            <a:ext uri="{FF2B5EF4-FFF2-40B4-BE49-F238E27FC236}">
              <a16:creationId xmlns:a16="http://schemas.microsoft.com/office/drawing/2014/main" id="{00000000-0008-0000-0C00-00000C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10296525" y="28575"/>
          <a:ext cx="776076" cy="851424"/>
        </a:xfrm>
        <a:prstGeom prst="rect">
          <a:avLst/>
        </a:prstGeom>
      </xdr:spPr>
    </xdr:pic>
    <xdr:clientData/>
  </xdr:twoCellAnchor>
  <xdr:twoCellAnchor>
    <xdr:from>
      <xdr:col>1</xdr:col>
      <xdr:colOff>108585</xdr:colOff>
      <xdr:row>77</xdr:row>
      <xdr:rowOff>281940</xdr:rowOff>
    </xdr:from>
    <xdr:to>
      <xdr:col>1</xdr:col>
      <xdr:colOff>495300</xdr:colOff>
      <xdr:row>79</xdr:row>
      <xdr:rowOff>127635</xdr:rowOff>
    </xdr:to>
    <xdr:sp macro="" textlink="">
      <xdr:nvSpPr>
        <xdr:cNvPr id="13" name="CuadroTexto 12">
          <a:extLst>
            <a:ext uri="{FF2B5EF4-FFF2-40B4-BE49-F238E27FC236}">
              <a16:creationId xmlns:a16="http://schemas.microsoft.com/office/drawing/2014/main" id="{00000000-0008-0000-0C00-00000D000000}"/>
            </a:ext>
          </a:extLst>
        </xdr:cNvPr>
        <xdr:cNvSpPr txBox="1"/>
      </xdr:nvSpPr>
      <xdr:spPr>
        <a:xfrm>
          <a:off x="280035" y="13959840"/>
          <a:ext cx="386715" cy="3695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400"/>
            <a:t>**</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45720</xdr:colOff>
      <xdr:row>0</xdr:row>
      <xdr:rowOff>7620</xdr:rowOff>
    </xdr:from>
    <xdr:to>
      <xdr:col>5</xdr:col>
      <xdr:colOff>853440</xdr:colOff>
      <xdr:row>4</xdr:row>
      <xdr:rowOff>68580</xdr:rowOff>
    </xdr:to>
    <xdr:sp macro="" textlink="">
      <xdr:nvSpPr>
        <xdr:cNvPr id="2" name="Rectángulo 1">
          <a:extLst>
            <a:ext uri="{FF2B5EF4-FFF2-40B4-BE49-F238E27FC236}">
              <a16:creationId xmlns:a16="http://schemas.microsoft.com/office/drawing/2014/main" id="{00000000-0008-0000-0D00-000002000000}"/>
            </a:ext>
          </a:extLst>
        </xdr:cNvPr>
        <xdr:cNvSpPr>
          <a:spLocks noChangeArrowheads="1"/>
        </xdr:cNvSpPr>
      </xdr:nvSpPr>
      <xdr:spPr bwMode="auto">
        <a:xfrm>
          <a:off x="45720" y="7620"/>
          <a:ext cx="6989445" cy="101346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47625</xdr:colOff>
      <xdr:row>0</xdr:row>
      <xdr:rowOff>47625</xdr:rowOff>
    </xdr:from>
    <xdr:to>
      <xdr:col>2</xdr:col>
      <xdr:colOff>342898</xdr:colOff>
      <xdr:row>3</xdr:row>
      <xdr:rowOff>150473</xdr:rowOff>
    </xdr:to>
    <xdr:pic>
      <xdr:nvPicPr>
        <xdr:cNvPr id="4" name="Imagen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47625"/>
          <a:ext cx="571498" cy="8553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1152525</xdr:colOff>
      <xdr:row>0</xdr:row>
      <xdr:rowOff>85725</xdr:rowOff>
    </xdr:from>
    <xdr:to>
      <xdr:col>5</xdr:col>
      <xdr:colOff>757026</xdr:colOff>
      <xdr:row>3</xdr:row>
      <xdr:rowOff>184674</xdr:rowOff>
    </xdr:to>
    <xdr:pic>
      <xdr:nvPicPr>
        <xdr:cNvPr id="5" name="Imagen 4">
          <a:extLst>
            <a:ext uri="{FF2B5EF4-FFF2-40B4-BE49-F238E27FC236}">
              <a16:creationId xmlns:a16="http://schemas.microsoft.com/office/drawing/2014/main" id="{00000000-0008-0000-0D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6162675" y="85725"/>
          <a:ext cx="776076" cy="851424"/>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38100</xdr:colOff>
      <xdr:row>0</xdr:row>
      <xdr:rowOff>22860</xdr:rowOff>
    </xdr:from>
    <xdr:to>
      <xdr:col>4</xdr:col>
      <xdr:colOff>902970</xdr:colOff>
      <xdr:row>4</xdr:row>
      <xdr:rowOff>60960</xdr:rowOff>
    </xdr:to>
    <xdr:sp macro="" textlink="">
      <xdr:nvSpPr>
        <xdr:cNvPr id="2" name="Rectángulo 1">
          <a:extLst>
            <a:ext uri="{FF2B5EF4-FFF2-40B4-BE49-F238E27FC236}">
              <a16:creationId xmlns:a16="http://schemas.microsoft.com/office/drawing/2014/main" id="{00000000-0008-0000-0E00-000002000000}"/>
            </a:ext>
          </a:extLst>
        </xdr:cNvPr>
        <xdr:cNvSpPr>
          <a:spLocks noChangeArrowheads="1"/>
        </xdr:cNvSpPr>
      </xdr:nvSpPr>
      <xdr:spPr bwMode="auto">
        <a:xfrm>
          <a:off x="38100" y="22860"/>
          <a:ext cx="7056120" cy="100012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66676</xdr:colOff>
      <xdr:row>0</xdr:row>
      <xdr:rowOff>79180</xdr:rowOff>
    </xdr:from>
    <xdr:to>
      <xdr:col>2</xdr:col>
      <xdr:colOff>66675</xdr:colOff>
      <xdr:row>3</xdr:row>
      <xdr:rowOff>160344</xdr:rowOff>
    </xdr:to>
    <xdr:pic>
      <xdr:nvPicPr>
        <xdr:cNvPr id="3" name="Imagen 2">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1" y="79180"/>
          <a:ext cx="561974" cy="8336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1171575</xdr:colOff>
      <xdr:row>0</xdr:row>
      <xdr:rowOff>85725</xdr:rowOff>
    </xdr:from>
    <xdr:to>
      <xdr:col>4</xdr:col>
      <xdr:colOff>633201</xdr:colOff>
      <xdr:row>3</xdr:row>
      <xdr:rowOff>184674</xdr:rowOff>
    </xdr:to>
    <xdr:pic>
      <xdr:nvPicPr>
        <xdr:cNvPr id="5" name="Imagen 4">
          <a:extLst>
            <a:ext uri="{FF2B5EF4-FFF2-40B4-BE49-F238E27FC236}">
              <a16:creationId xmlns:a16="http://schemas.microsoft.com/office/drawing/2014/main" id="{00000000-0008-0000-0E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6048375" y="85725"/>
          <a:ext cx="776076" cy="851424"/>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41868</xdr:colOff>
      <xdr:row>0</xdr:row>
      <xdr:rowOff>15240</xdr:rowOff>
    </xdr:from>
    <xdr:to>
      <xdr:col>18</xdr:col>
      <xdr:colOff>0</xdr:colOff>
      <xdr:row>4</xdr:row>
      <xdr:rowOff>68580</xdr:rowOff>
    </xdr:to>
    <xdr:sp macro="" textlink="">
      <xdr:nvSpPr>
        <xdr:cNvPr id="2" name="Rectángulo 1">
          <a:extLst>
            <a:ext uri="{FF2B5EF4-FFF2-40B4-BE49-F238E27FC236}">
              <a16:creationId xmlns:a16="http://schemas.microsoft.com/office/drawing/2014/main" id="{00000000-0008-0000-0F00-000002000000}"/>
            </a:ext>
          </a:extLst>
        </xdr:cNvPr>
        <xdr:cNvSpPr>
          <a:spLocks noChangeArrowheads="1"/>
        </xdr:cNvSpPr>
      </xdr:nvSpPr>
      <xdr:spPr bwMode="auto">
        <a:xfrm>
          <a:off x="41868" y="15240"/>
          <a:ext cx="17579382" cy="80581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105835</xdr:colOff>
      <xdr:row>0</xdr:row>
      <xdr:rowOff>105833</xdr:rowOff>
    </xdr:from>
    <xdr:to>
      <xdr:col>4</xdr:col>
      <xdr:colOff>10585</xdr:colOff>
      <xdr:row>4</xdr:row>
      <xdr:rowOff>13793</xdr:rowOff>
    </xdr:to>
    <xdr:pic>
      <xdr:nvPicPr>
        <xdr:cNvPr id="3" name="Imagen 2">
          <a:extLst>
            <a:ext uri="{FF2B5EF4-FFF2-40B4-BE49-F238E27FC236}">
              <a16:creationId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5385" y="105833"/>
          <a:ext cx="447675" cy="6604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380999</xdr:colOff>
      <xdr:row>0</xdr:row>
      <xdr:rowOff>105835</xdr:rowOff>
    </xdr:from>
    <xdr:to>
      <xdr:col>17</xdr:col>
      <xdr:colOff>955992</xdr:colOff>
      <xdr:row>3</xdr:row>
      <xdr:rowOff>154570</xdr:rowOff>
    </xdr:to>
    <xdr:pic>
      <xdr:nvPicPr>
        <xdr:cNvPr id="5" name="Imagen 4">
          <a:extLst>
            <a:ext uri="{FF2B5EF4-FFF2-40B4-BE49-F238E27FC236}">
              <a16:creationId xmlns:a16="http://schemas.microsoft.com/office/drawing/2014/main" id="{00000000-0008-0000-0F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16838082" y="105835"/>
          <a:ext cx="574993" cy="63081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53340</xdr:colOff>
      <xdr:row>0</xdr:row>
      <xdr:rowOff>15240</xdr:rowOff>
    </xdr:from>
    <xdr:to>
      <xdr:col>3</xdr:col>
      <xdr:colOff>333375</xdr:colOff>
      <xdr:row>4</xdr:row>
      <xdr:rowOff>68580</xdr:rowOff>
    </xdr:to>
    <xdr:sp macro="" textlink="">
      <xdr:nvSpPr>
        <xdr:cNvPr id="2" name="Rectángulo 1">
          <a:extLst>
            <a:ext uri="{FF2B5EF4-FFF2-40B4-BE49-F238E27FC236}">
              <a16:creationId xmlns:a16="http://schemas.microsoft.com/office/drawing/2014/main" id="{00000000-0008-0000-1000-000002000000}"/>
            </a:ext>
          </a:extLst>
        </xdr:cNvPr>
        <xdr:cNvSpPr>
          <a:spLocks noChangeArrowheads="1"/>
        </xdr:cNvSpPr>
      </xdr:nvSpPr>
      <xdr:spPr bwMode="auto">
        <a:xfrm>
          <a:off x="291465" y="15240"/>
          <a:ext cx="10186035" cy="138684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381000</xdr:colOff>
      <xdr:row>0</xdr:row>
      <xdr:rowOff>96825</xdr:rowOff>
    </xdr:from>
    <xdr:to>
      <xdr:col>1</xdr:col>
      <xdr:colOff>787808</xdr:colOff>
      <xdr:row>1</xdr:row>
      <xdr:rowOff>338339</xdr:rowOff>
    </xdr:to>
    <xdr:pic>
      <xdr:nvPicPr>
        <xdr:cNvPr id="3" name="Imagen 2">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96825"/>
          <a:ext cx="406808" cy="6034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965397</xdr:colOff>
      <xdr:row>0</xdr:row>
      <xdr:rowOff>57150</xdr:rowOff>
    </xdr:from>
    <xdr:to>
      <xdr:col>3</xdr:col>
      <xdr:colOff>155893</xdr:colOff>
      <xdr:row>1</xdr:row>
      <xdr:rowOff>364118</xdr:rowOff>
    </xdr:to>
    <xdr:pic>
      <xdr:nvPicPr>
        <xdr:cNvPr id="5" name="Imagen 4">
          <a:extLst>
            <a:ext uri="{FF2B5EF4-FFF2-40B4-BE49-F238E27FC236}">
              <a16:creationId xmlns:a16="http://schemas.microsoft.com/office/drawing/2014/main" id="{00000000-0008-0000-10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9690297" y="57150"/>
          <a:ext cx="609721" cy="66891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22860</xdr:colOff>
      <xdr:row>0</xdr:row>
      <xdr:rowOff>15240</xdr:rowOff>
    </xdr:from>
    <xdr:to>
      <xdr:col>10</xdr:col>
      <xdr:colOff>0</xdr:colOff>
      <xdr:row>5</xdr:row>
      <xdr:rowOff>38100</xdr:rowOff>
    </xdr:to>
    <xdr:sp macro="" textlink="">
      <xdr:nvSpPr>
        <xdr:cNvPr id="2" name="Rectángulo 2">
          <a:extLst>
            <a:ext uri="{FF2B5EF4-FFF2-40B4-BE49-F238E27FC236}">
              <a16:creationId xmlns:a16="http://schemas.microsoft.com/office/drawing/2014/main" id="{00000000-0008-0000-1100-000002000000}"/>
            </a:ext>
          </a:extLst>
        </xdr:cNvPr>
        <xdr:cNvSpPr>
          <a:spLocks noChangeArrowheads="1"/>
        </xdr:cNvSpPr>
      </xdr:nvSpPr>
      <xdr:spPr bwMode="auto">
        <a:xfrm>
          <a:off x="22860" y="15240"/>
          <a:ext cx="9806940" cy="102298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171450</xdr:colOff>
      <xdr:row>0</xdr:row>
      <xdr:rowOff>76200</xdr:rowOff>
    </xdr:from>
    <xdr:to>
      <xdr:col>4</xdr:col>
      <xdr:colOff>114299</xdr:colOff>
      <xdr:row>4</xdr:row>
      <xdr:rowOff>82895</xdr:rowOff>
    </xdr:to>
    <xdr:pic>
      <xdr:nvPicPr>
        <xdr:cNvPr id="3" name="Imagen 2">
          <a:extLst>
            <a:ext uri="{FF2B5EF4-FFF2-40B4-BE49-F238E27FC236}">
              <a16:creationId xmlns:a16="http://schemas.microsoft.com/office/drawing/2014/main" id="{00000000-0008-0000-1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76200"/>
          <a:ext cx="561974" cy="8336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199159</xdr:colOff>
      <xdr:row>0</xdr:row>
      <xdr:rowOff>86589</xdr:rowOff>
    </xdr:from>
    <xdr:to>
      <xdr:col>8</xdr:col>
      <xdr:colOff>999288</xdr:colOff>
      <xdr:row>4</xdr:row>
      <xdr:rowOff>141788</xdr:rowOff>
    </xdr:to>
    <xdr:pic>
      <xdr:nvPicPr>
        <xdr:cNvPr id="5" name="Imagen 4">
          <a:extLst>
            <a:ext uri="{FF2B5EF4-FFF2-40B4-BE49-F238E27FC236}">
              <a16:creationId xmlns:a16="http://schemas.microsoft.com/office/drawing/2014/main" id="{00000000-0008-0000-11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8944841" y="86589"/>
          <a:ext cx="800129" cy="877813"/>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38100</xdr:colOff>
      <xdr:row>0</xdr:row>
      <xdr:rowOff>15240</xdr:rowOff>
    </xdr:from>
    <xdr:to>
      <xdr:col>17</xdr:col>
      <xdr:colOff>53340</xdr:colOff>
      <xdr:row>5</xdr:row>
      <xdr:rowOff>38100</xdr:rowOff>
    </xdr:to>
    <xdr:sp macro="" textlink="">
      <xdr:nvSpPr>
        <xdr:cNvPr id="2" name="Rectángulo 2">
          <a:extLst>
            <a:ext uri="{FF2B5EF4-FFF2-40B4-BE49-F238E27FC236}">
              <a16:creationId xmlns:a16="http://schemas.microsoft.com/office/drawing/2014/main" id="{00000000-0008-0000-1200-000002000000}"/>
            </a:ext>
          </a:extLst>
        </xdr:cNvPr>
        <xdr:cNvSpPr>
          <a:spLocks noChangeArrowheads="1"/>
        </xdr:cNvSpPr>
      </xdr:nvSpPr>
      <xdr:spPr bwMode="auto">
        <a:xfrm>
          <a:off x="38100" y="15240"/>
          <a:ext cx="15655290" cy="102298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9525</xdr:colOff>
      <xdr:row>0</xdr:row>
      <xdr:rowOff>95250</xdr:rowOff>
    </xdr:from>
    <xdr:to>
      <xdr:col>6</xdr:col>
      <xdr:colOff>76199</xdr:colOff>
      <xdr:row>4</xdr:row>
      <xdr:rowOff>119264</xdr:rowOff>
    </xdr:to>
    <xdr:pic>
      <xdr:nvPicPr>
        <xdr:cNvPr id="4" name="Imagen 3">
          <a:extLst>
            <a:ext uri="{FF2B5EF4-FFF2-40B4-BE49-F238E27FC236}">
              <a16:creationId xmlns:a16="http://schemas.microsoft.com/office/drawing/2014/main" id="{00000000-0008-0000-1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95250"/>
          <a:ext cx="561974" cy="8336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85725</xdr:colOff>
      <xdr:row>0</xdr:row>
      <xdr:rowOff>66675</xdr:rowOff>
    </xdr:from>
    <xdr:to>
      <xdr:col>16</xdr:col>
      <xdr:colOff>885854</xdr:colOff>
      <xdr:row>4</xdr:row>
      <xdr:rowOff>134863</xdr:rowOff>
    </xdr:to>
    <xdr:pic>
      <xdr:nvPicPr>
        <xdr:cNvPr id="6" name="Imagen 5">
          <a:extLst>
            <a:ext uri="{FF2B5EF4-FFF2-40B4-BE49-F238E27FC236}">
              <a16:creationId xmlns:a16="http://schemas.microsoft.com/office/drawing/2014/main" id="{00000000-0008-0000-1200-000006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14687550" y="66675"/>
          <a:ext cx="800129" cy="8778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47626</xdr:colOff>
      <xdr:row>0</xdr:row>
      <xdr:rowOff>47625</xdr:rowOff>
    </xdr:from>
    <xdr:to>
      <xdr:col>9</xdr:col>
      <xdr:colOff>700827</xdr:colOff>
      <xdr:row>5</xdr:row>
      <xdr:rowOff>85725</xdr:rowOff>
    </xdr:to>
    <xdr:sp macro="" textlink="">
      <xdr:nvSpPr>
        <xdr:cNvPr id="2" name="Rectángulo 1">
          <a:extLst>
            <a:ext uri="{FF2B5EF4-FFF2-40B4-BE49-F238E27FC236}">
              <a16:creationId xmlns:a16="http://schemas.microsoft.com/office/drawing/2014/main" id="{00000000-0008-0000-0100-000002000000}"/>
            </a:ext>
          </a:extLst>
        </xdr:cNvPr>
        <xdr:cNvSpPr>
          <a:spLocks noChangeArrowheads="1"/>
        </xdr:cNvSpPr>
      </xdr:nvSpPr>
      <xdr:spPr bwMode="auto">
        <a:xfrm>
          <a:off x="47626" y="47625"/>
          <a:ext cx="7130201" cy="96202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139212</xdr:colOff>
      <xdr:row>0</xdr:row>
      <xdr:rowOff>95251</xdr:rowOff>
    </xdr:from>
    <xdr:to>
      <xdr:col>1</xdr:col>
      <xdr:colOff>249115</xdr:colOff>
      <xdr:row>4</xdr:row>
      <xdr:rowOff>109194</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9212" y="95251"/>
          <a:ext cx="490903" cy="775943"/>
        </a:xfrm>
        <a:prstGeom prst="rect">
          <a:avLst/>
        </a:prstGeom>
      </xdr:spPr>
    </xdr:pic>
    <xdr:clientData/>
  </xdr:twoCellAnchor>
  <xdr:twoCellAnchor editAs="oneCell">
    <xdr:from>
      <xdr:col>8</xdr:col>
      <xdr:colOff>527539</xdr:colOff>
      <xdr:row>0</xdr:row>
      <xdr:rowOff>73269</xdr:rowOff>
    </xdr:from>
    <xdr:to>
      <xdr:col>9</xdr:col>
      <xdr:colOff>722904</xdr:colOff>
      <xdr:row>5</xdr:row>
      <xdr:rowOff>15330</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blip>
        <a:stretch>
          <a:fillRect/>
        </a:stretch>
      </xdr:blipFill>
      <xdr:spPr>
        <a:xfrm>
          <a:off x="6242539" y="73269"/>
          <a:ext cx="957365" cy="857926"/>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22413</xdr:colOff>
      <xdr:row>0</xdr:row>
      <xdr:rowOff>38100</xdr:rowOff>
    </xdr:from>
    <xdr:to>
      <xdr:col>3</xdr:col>
      <xdr:colOff>1680884</xdr:colOff>
      <xdr:row>5</xdr:row>
      <xdr:rowOff>129746</xdr:rowOff>
    </xdr:to>
    <xdr:sp macro="" textlink="">
      <xdr:nvSpPr>
        <xdr:cNvPr id="2" name="Rectángulo 1">
          <a:extLst>
            <a:ext uri="{FF2B5EF4-FFF2-40B4-BE49-F238E27FC236}">
              <a16:creationId xmlns:a16="http://schemas.microsoft.com/office/drawing/2014/main" id="{00000000-0008-0000-1300-000002000000}"/>
            </a:ext>
          </a:extLst>
        </xdr:cNvPr>
        <xdr:cNvSpPr>
          <a:spLocks noChangeArrowheads="1"/>
        </xdr:cNvSpPr>
      </xdr:nvSpPr>
      <xdr:spPr bwMode="auto">
        <a:xfrm>
          <a:off x="784413" y="38100"/>
          <a:ext cx="10376647" cy="1548411"/>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413133</xdr:colOff>
      <xdr:row>0</xdr:row>
      <xdr:rowOff>115855</xdr:rowOff>
    </xdr:from>
    <xdr:to>
      <xdr:col>2</xdr:col>
      <xdr:colOff>145938</xdr:colOff>
      <xdr:row>2</xdr:row>
      <xdr:rowOff>270011</xdr:rowOff>
    </xdr:to>
    <xdr:pic>
      <xdr:nvPicPr>
        <xdr:cNvPr id="4" name="Imagen 3">
          <a:extLst>
            <a:ext uri="{FF2B5EF4-FFF2-40B4-BE49-F238E27FC236}">
              <a16:creationId xmlns:a16="http://schemas.microsoft.com/office/drawing/2014/main" id="{00000000-0008-0000-1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0543" y="115855"/>
          <a:ext cx="444311" cy="6590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818030</xdr:colOff>
      <xdr:row>0</xdr:row>
      <xdr:rowOff>67236</xdr:rowOff>
    </xdr:from>
    <xdr:to>
      <xdr:col>3</xdr:col>
      <xdr:colOff>1472483</xdr:colOff>
      <xdr:row>2</xdr:row>
      <xdr:rowOff>280964</xdr:rowOff>
    </xdr:to>
    <xdr:pic>
      <xdr:nvPicPr>
        <xdr:cNvPr id="7" name="Imagen 6">
          <a:extLst>
            <a:ext uri="{FF2B5EF4-FFF2-40B4-BE49-F238E27FC236}">
              <a16:creationId xmlns:a16="http://schemas.microsoft.com/office/drawing/2014/main" id="{00000000-0008-0000-1300-000007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10298206" y="67236"/>
          <a:ext cx="654453" cy="717993"/>
        </a:xfrm>
        <a:prstGeom prst="rect">
          <a:avLst/>
        </a:prstGeom>
      </xdr:spPr>
    </xdr:pic>
    <xdr:clientData/>
  </xdr:twoCellAnchor>
  <xdr:twoCellAnchor>
    <xdr:from>
      <xdr:col>0</xdr:col>
      <xdr:colOff>700030</xdr:colOff>
      <xdr:row>440</xdr:row>
      <xdr:rowOff>275422</xdr:rowOff>
    </xdr:from>
    <xdr:to>
      <xdr:col>1</xdr:col>
      <xdr:colOff>298373</xdr:colOff>
      <xdr:row>442</xdr:row>
      <xdr:rowOff>11476</xdr:rowOff>
    </xdr:to>
    <xdr:sp macro="" textlink="">
      <xdr:nvSpPr>
        <xdr:cNvPr id="3" name="CuadroTexto 2">
          <a:extLst>
            <a:ext uri="{FF2B5EF4-FFF2-40B4-BE49-F238E27FC236}">
              <a16:creationId xmlns:a16="http://schemas.microsoft.com/office/drawing/2014/main" id="{00000000-0008-0000-1300-000003000000}"/>
            </a:ext>
          </a:extLst>
        </xdr:cNvPr>
        <xdr:cNvSpPr txBox="1"/>
      </xdr:nvSpPr>
      <xdr:spPr>
        <a:xfrm>
          <a:off x="700030" y="85965994"/>
          <a:ext cx="355753" cy="25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xdr:from>
      <xdr:col>3</xdr:col>
      <xdr:colOff>711506</xdr:colOff>
      <xdr:row>383</xdr:row>
      <xdr:rowOff>149187</xdr:rowOff>
    </xdr:from>
    <xdr:to>
      <xdr:col>3</xdr:col>
      <xdr:colOff>1067259</xdr:colOff>
      <xdr:row>385</xdr:row>
      <xdr:rowOff>11477</xdr:rowOff>
    </xdr:to>
    <xdr:sp macro="" textlink="">
      <xdr:nvSpPr>
        <xdr:cNvPr id="6" name="CuadroTexto 5">
          <a:extLst>
            <a:ext uri="{FF2B5EF4-FFF2-40B4-BE49-F238E27FC236}">
              <a16:creationId xmlns:a16="http://schemas.microsoft.com/office/drawing/2014/main" id="{00000000-0008-0000-1300-000006000000}"/>
            </a:ext>
          </a:extLst>
        </xdr:cNvPr>
        <xdr:cNvSpPr txBox="1"/>
      </xdr:nvSpPr>
      <xdr:spPr>
        <a:xfrm>
          <a:off x="10179126" y="75316356"/>
          <a:ext cx="355753" cy="25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xdr:from>
      <xdr:col>3</xdr:col>
      <xdr:colOff>714720</xdr:colOff>
      <xdr:row>380</xdr:row>
      <xdr:rowOff>140925</xdr:rowOff>
    </xdr:from>
    <xdr:to>
      <xdr:col>3</xdr:col>
      <xdr:colOff>1070473</xdr:colOff>
      <xdr:row>382</xdr:row>
      <xdr:rowOff>3215</xdr:rowOff>
    </xdr:to>
    <xdr:sp macro="" textlink="">
      <xdr:nvSpPr>
        <xdr:cNvPr id="8" name="CuadroTexto 7">
          <a:extLst>
            <a:ext uri="{FF2B5EF4-FFF2-40B4-BE49-F238E27FC236}">
              <a16:creationId xmlns:a16="http://schemas.microsoft.com/office/drawing/2014/main" id="{00000000-0008-0000-1300-000008000000}"/>
            </a:ext>
          </a:extLst>
        </xdr:cNvPr>
        <xdr:cNvSpPr txBox="1"/>
      </xdr:nvSpPr>
      <xdr:spPr>
        <a:xfrm>
          <a:off x="10182340" y="74722823"/>
          <a:ext cx="355753" cy="25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41564</xdr:colOff>
      <xdr:row>0</xdr:row>
      <xdr:rowOff>31423</xdr:rowOff>
    </xdr:from>
    <xdr:to>
      <xdr:col>2</xdr:col>
      <xdr:colOff>1028700</xdr:colOff>
      <xdr:row>5</xdr:row>
      <xdr:rowOff>15240</xdr:rowOff>
    </xdr:to>
    <xdr:sp macro="" textlink="">
      <xdr:nvSpPr>
        <xdr:cNvPr id="2" name="Rectángulo 1">
          <a:extLst>
            <a:ext uri="{FF2B5EF4-FFF2-40B4-BE49-F238E27FC236}">
              <a16:creationId xmlns:a16="http://schemas.microsoft.com/office/drawing/2014/main" id="{00000000-0008-0000-1400-000002000000}"/>
            </a:ext>
          </a:extLst>
        </xdr:cNvPr>
        <xdr:cNvSpPr>
          <a:spLocks noChangeArrowheads="1"/>
        </xdr:cNvSpPr>
      </xdr:nvSpPr>
      <xdr:spPr bwMode="auto">
        <a:xfrm>
          <a:off x="41564" y="31423"/>
          <a:ext cx="7006936" cy="907742"/>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139390</xdr:colOff>
      <xdr:row>1</xdr:row>
      <xdr:rowOff>204439</xdr:rowOff>
    </xdr:from>
    <xdr:to>
      <xdr:col>2</xdr:col>
      <xdr:colOff>888279</xdr:colOff>
      <xdr:row>3</xdr:row>
      <xdr:rowOff>0</xdr:rowOff>
    </xdr:to>
    <xdr:sp macro="" textlink="">
      <xdr:nvSpPr>
        <xdr:cNvPr id="3" name="CuadroTexto 2">
          <a:extLst>
            <a:ext uri="{FF2B5EF4-FFF2-40B4-BE49-F238E27FC236}">
              <a16:creationId xmlns:a16="http://schemas.microsoft.com/office/drawing/2014/main" id="{00000000-0008-0000-1400-000003000000}"/>
            </a:ext>
          </a:extLst>
        </xdr:cNvPr>
        <xdr:cNvSpPr txBox="1"/>
      </xdr:nvSpPr>
      <xdr:spPr>
        <a:xfrm>
          <a:off x="196540" y="413989"/>
          <a:ext cx="6711539" cy="2813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300" b="1" i="0" u="none" strike="noStrike">
              <a:solidFill>
                <a:schemeClr val="dk1"/>
              </a:solidFill>
              <a:effectLst/>
              <a:latin typeface="Arial" panose="020B0604020202020204" pitchFamily="34" charset="0"/>
              <a:ea typeface="+mn-ea"/>
              <a:cs typeface="Arial" panose="020B0604020202020204" pitchFamily="34" charset="0"/>
            </a:rPr>
            <a:t>SUBSIDIOS,</a:t>
          </a:r>
          <a:r>
            <a:rPr lang="es-MX" sz="1300" b="1" i="0" u="none" strike="noStrike" baseline="0">
              <a:solidFill>
                <a:schemeClr val="dk1"/>
              </a:solidFill>
              <a:effectLst/>
              <a:latin typeface="Arial" panose="020B0604020202020204" pitchFamily="34" charset="0"/>
              <a:ea typeface="+mn-ea"/>
              <a:cs typeface="Arial" panose="020B0604020202020204" pitchFamily="34" charset="0"/>
            </a:rPr>
            <a:t> TRANSFERENCIAS, DONATIVOS Y OTRAS AYUDAS </a:t>
          </a:r>
          <a:endParaRPr lang="es-MX" sz="1300">
            <a:latin typeface="Arial" panose="020B0604020202020204" pitchFamily="34" charset="0"/>
            <a:cs typeface="Arial" panose="020B0604020202020204" pitchFamily="34" charset="0"/>
          </a:endParaRPr>
        </a:p>
      </xdr:txBody>
    </xdr:sp>
    <xdr:clientData/>
  </xdr:twoCellAnchor>
  <xdr:twoCellAnchor editAs="oneCell">
    <xdr:from>
      <xdr:col>1</xdr:col>
      <xdr:colOff>117835</xdr:colOff>
      <xdr:row>0</xdr:row>
      <xdr:rowOff>127654</xdr:rowOff>
    </xdr:from>
    <xdr:to>
      <xdr:col>1</xdr:col>
      <xdr:colOff>565871</xdr:colOff>
      <xdr:row>3</xdr:row>
      <xdr:rowOff>104905</xdr:rowOff>
    </xdr:to>
    <xdr:pic>
      <xdr:nvPicPr>
        <xdr:cNvPr id="5" name="Imagen 4">
          <a:extLst>
            <a:ext uri="{FF2B5EF4-FFF2-40B4-BE49-F238E27FC236}">
              <a16:creationId xmlns:a16="http://schemas.microsoft.com/office/drawing/2014/main" id="{00000000-0008-0000-1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753" y="127654"/>
          <a:ext cx="448036" cy="6646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235671</xdr:colOff>
      <xdr:row>0</xdr:row>
      <xdr:rowOff>88376</xdr:rowOff>
    </xdr:from>
    <xdr:to>
      <xdr:col>2</xdr:col>
      <xdr:colOff>890124</xdr:colOff>
      <xdr:row>3</xdr:row>
      <xdr:rowOff>118998</xdr:rowOff>
    </xdr:to>
    <xdr:pic>
      <xdr:nvPicPr>
        <xdr:cNvPr id="7" name="Imagen 6">
          <a:extLst>
            <a:ext uri="{FF2B5EF4-FFF2-40B4-BE49-F238E27FC236}">
              <a16:creationId xmlns:a16="http://schemas.microsoft.com/office/drawing/2014/main" id="{00000000-0008-0000-1400-000007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6255078" y="88376"/>
          <a:ext cx="654453" cy="717993"/>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38100</xdr:colOff>
      <xdr:row>0</xdr:row>
      <xdr:rowOff>7620</xdr:rowOff>
    </xdr:from>
    <xdr:to>
      <xdr:col>11</xdr:col>
      <xdr:colOff>1085850</xdr:colOff>
      <xdr:row>5</xdr:row>
      <xdr:rowOff>30480</xdr:rowOff>
    </xdr:to>
    <xdr:sp macro="" textlink="">
      <xdr:nvSpPr>
        <xdr:cNvPr id="2" name="Rectángulo 2">
          <a:extLst>
            <a:ext uri="{FF2B5EF4-FFF2-40B4-BE49-F238E27FC236}">
              <a16:creationId xmlns:a16="http://schemas.microsoft.com/office/drawing/2014/main" id="{00000000-0008-0000-1500-000002000000}"/>
            </a:ext>
          </a:extLst>
        </xdr:cNvPr>
        <xdr:cNvSpPr>
          <a:spLocks noChangeArrowheads="1"/>
        </xdr:cNvSpPr>
      </xdr:nvSpPr>
      <xdr:spPr bwMode="auto">
        <a:xfrm>
          <a:off x="38100" y="7620"/>
          <a:ext cx="14163675" cy="128016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295275</xdr:colOff>
      <xdr:row>0</xdr:row>
      <xdr:rowOff>95250</xdr:rowOff>
    </xdr:from>
    <xdr:to>
      <xdr:col>1</xdr:col>
      <xdr:colOff>1024018</xdr:colOff>
      <xdr:row>4</xdr:row>
      <xdr:rowOff>157100</xdr:rowOff>
    </xdr:to>
    <xdr:pic>
      <xdr:nvPicPr>
        <xdr:cNvPr id="4" name="Imagen 3">
          <a:extLst>
            <a:ext uri="{FF2B5EF4-FFF2-40B4-BE49-F238E27FC236}">
              <a16:creationId xmlns:a16="http://schemas.microsoft.com/office/drawing/2014/main" id="{00000000-0008-0000-1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95250"/>
          <a:ext cx="728743" cy="10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304800</xdr:colOff>
      <xdr:row>0</xdr:row>
      <xdr:rowOff>104775</xdr:rowOff>
    </xdr:from>
    <xdr:to>
      <xdr:col>11</xdr:col>
      <xdr:colOff>768753</xdr:colOff>
      <xdr:row>4</xdr:row>
      <xdr:rowOff>158885</xdr:rowOff>
    </xdr:to>
    <xdr:pic>
      <xdr:nvPicPr>
        <xdr:cNvPr id="6" name="Imagen 5">
          <a:extLst>
            <a:ext uri="{FF2B5EF4-FFF2-40B4-BE49-F238E27FC236}">
              <a16:creationId xmlns:a16="http://schemas.microsoft.com/office/drawing/2014/main" id="{00000000-0008-0000-1500-000006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13001625" y="104775"/>
          <a:ext cx="978303" cy="1073285"/>
        </a:xfrm>
        <a:prstGeom prst="rect">
          <a:avLst/>
        </a:prstGeom>
      </xdr:spPr>
    </xdr:pic>
    <xdr:clientData/>
  </xdr:twoCellAnchor>
  <xdr:twoCellAnchor>
    <xdr:from>
      <xdr:col>5</xdr:col>
      <xdr:colOff>47626</xdr:colOff>
      <xdr:row>23</xdr:row>
      <xdr:rowOff>76200</xdr:rowOff>
    </xdr:from>
    <xdr:to>
      <xdr:col>5</xdr:col>
      <xdr:colOff>276226</xdr:colOff>
      <xdr:row>23</xdr:row>
      <xdr:rowOff>342900</xdr:rowOff>
    </xdr:to>
    <xdr:sp macro="" textlink="">
      <xdr:nvSpPr>
        <xdr:cNvPr id="3" name="CuadroTexto 2">
          <a:extLst>
            <a:ext uri="{FF2B5EF4-FFF2-40B4-BE49-F238E27FC236}">
              <a16:creationId xmlns:a16="http://schemas.microsoft.com/office/drawing/2014/main" id="{00000000-0008-0000-1500-000003000000}"/>
            </a:ext>
          </a:extLst>
        </xdr:cNvPr>
        <xdr:cNvSpPr txBox="1"/>
      </xdr:nvSpPr>
      <xdr:spPr>
        <a:xfrm>
          <a:off x="8124826" y="5943600"/>
          <a:ext cx="22860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xdr:from>
      <xdr:col>1</xdr:col>
      <xdr:colOff>0</xdr:colOff>
      <xdr:row>34</xdr:row>
      <xdr:rowOff>133350</xdr:rowOff>
    </xdr:from>
    <xdr:to>
      <xdr:col>1</xdr:col>
      <xdr:colOff>228600</xdr:colOff>
      <xdr:row>36</xdr:row>
      <xdr:rowOff>76200</xdr:rowOff>
    </xdr:to>
    <xdr:sp macro="" textlink="">
      <xdr:nvSpPr>
        <xdr:cNvPr id="7" name="CuadroTexto 6">
          <a:extLst>
            <a:ext uri="{FF2B5EF4-FFF2-40B4-BE49-F238E27FC236}">
              <a16:creationId xmlns:a16="http://schemas.microsoft.com/office/drawing/2014/main" id="{00000000-0008-0000-1500-000007000000}"/>
            </a:ext>
          </a:extLst>
        </xdr:cNvPr>
        <xdr:cNvSpPr txBox="1"/>
      </xdr:nvSpPr>
      <xdr:spPr>
        <a:xfrm>
          <a:off x="57150" y="8067675"/>
          <a:ext cx="22860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0</xdr:col>
      <xdr:colOff>34636</xdr:colOff>
      <xdr:row>0</xdr:row>
      <xdr:rowOff>41564</xdr:rowOff>
    </xdr:from>
    <xdr:to>
      <xdr:col>6</xdr:col>
      <xdr:colOff>0</xdr:colOff>
      <xdr:row>5</xdr:row>
      <xdr:rowOff>15240</xdr:rowOff>
    </xdr:to>
    <xdr:sp macro="" textlink="">
      <xdr:nvSpPr>
        <xdr:cNvPr id="2" name="Rectángulo 1">
          <a:extLst>
            <a:ext uri="{FF2B5EF4-FFF2-40B4-BE49-F238E27FC236}">
              <a16:creationId xmlns:a16="http://schemas.microsoft.com/office/drawing/2014/main" id="{00000000-0008-0000-1600-000002000000}"/>
            </a:ext>
          </a:extLst>
        </xdr:cNvPr>
        <xdr:cNvSpPr>
          <a:spLocks noChangeArrowheads="1"/>
        </xdr:cNvSpPr>
      </xdr:nvSpPr>
      <xdr:spPr bwMode="auto">
        <a:xfrm>
          <a:off x="34636" y="41564"/>
          <a:ext cx="4537364" cy="926176"/>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1368137</xdr:colOff>
      <xdr:row>2</xdr:row>
      <xdr:rowOff>91787</xdr:rowOff>
    </xdr:from>
    <xdr:to>
      <xdr:col>5</xdr:col>
      <xdr:colOff>76916</xdr:colOff>
      <xdr:row>3</xdr:row>
      <xdr:rowOff>216477</xdr:rowOff>
    </xdr:to>
    <xdr:sp macro="" textlink="">
      <xdr:nvSpPr>
        <xdr:cNvPr id="3" name="CuadroTexto 2">
          <a:extLst>
            <a:ext uri="{FF2B5EF4-FFF2-40B4-BE49-F238E27FC236}">
              <a16:creationId xmlns:a16="http://schemas.microsoft.com/office/drawing/2014/main" id="{00000000-0008-0000-1600-000003000000}"/>
            </a:ext>
          </a:extLst>
        </xdr:cNvPr>
        <xdr:cNvSpPr txBox="1"/>
      </xdr:nvSpPr>
      <xdr:spPr>
        <a:xfrm>
          <a:off x="758537" y="472787"/>
          <a:ext cx="3128379" cy="2866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300" b="1" i="0" u="none" strike="noStrike">
              <a:solidFill>
                <a:schemeClr val="dk1"/>
              </a:solidFill>
              <a:effectLst/>
              <a:latin typeface="Arial" panose="020B0604020202020204" pitchFamily="34" charset="0"/>
              <a:ea typeface="+mn-ea"/>
              <a:cs typeface="Arial" panose="020B0604020202020204" pitchFamily="34" charset="0"/>
            </a:rPr>
            <a:t>ISSSTECAM CUOTAS OBRERO</a:t>
          </a:r>
          <a:r>
            <a:rPr lang="es-MX" sz="1300" b="1" i="0" u="none" strike="noStrike" baseline="0">
              <a:solidFill>
                <a:schemeClr val="dk1"/>
              </a:solidFill>
              <a:effectLst/>
              <a:latin typeface="Arial" panose="020B0604020202020204" pitchFamily="34" charset="0"/>
              <a:ea typeface="+mn-ea"/>
              <a:cs typeface="Arial" panose="020B0604020202020204" pitchFamily="34" charset="0"/>
            </a:rPr>
            <a:t> - </a:t>
          </a:r>
          <a:r>
            <a:rPr lang="es-MX" sz="1300" b="1" i="0" u="none" strike="noStrike">
              <a:solidFill>
                <a:schemeClr val="dk1"/>
              </a:solidFill>
              <a:effectLst/>
              <a:latin typeface="Arial" panose="020B0604020202020204" pitchFamily="34" charset="0"/>
              <a:ea typeface="+mn-ea"/>
              <a:cs typeface="Arial" panose="020B0604020202020204" pitchFamily="34" charset="0"/>
            </a:rPr>
            <a:t>PATRONAL E INTERESES DE PRÉSTAMOS A CARGO DE LOS SUJETOS OBLIGADOS POR LA LEY</a:t>
          </a:r>
          <a:r>
            <a:rPr lang="es-MX" sz="1300">
              <a:latin typeface="Arial" panose="020B0604020202020204" pitchFamily="34" charset="0"/>
              <a:cs typeface="Arial" panose="020B0604020202020204" pitchFamily="34" charset="0"/>
            </a:rPr>
            <a:t> </a:t>
          </a:r>
        </a:p>
      </xdr:txBody>
    </xdr:sp>
    <xdr:clientData/>
  </xdr:twoCellAnchor>
  <xdr:oneCellAnchor>
    <xdr:from>
      <xdr:col>0</xdr:col>
      <xdr:colOff>355023</xdr:colOff>
      <xdr:row>0</xdr:row>
      <xdr:rowOff>164523</xdr:rowOff>
    </xdr:from>
    <xdr:ext cx="728743" cy="1081025"/>
    <xdr:pic>
      <xdr:nvPicPr>
        <xdr:cNvPr id="4" name="Imagen 3">
          <a:extLst>
            <a:ext uri="{FF2B5EF4-FFF2-40B4-BE49-F238E27FC236}">
              <a16:creationId xmlns:a16="http://schemas.microsoft.com/office/drawing/2014/main" id="{00000000-0008-0000-1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023" y="164523"/>
          <a:ext cx="728743" cy="1081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5</xdr:col>
      <xdr:colOff>77932</xdr:colOff>
      <xdr:row>0</xdr:row>
      <xdr:rowOff>147205</xdr:rowOff>
    </xdr:from>
    <xdr:to>
      <xdr:col>5</xdr:col>
      <xdr:colOff>1056235</xdr:colOff>
      <xdr:row>3</xdr:row>
      <xdr:rowOff>267990</xdr:rowOff>
    </xdr:to>
    <xdr:pic>
      <xdr:nvPicPr>
        <xdr:cNvPr id="6" name="Imagen 5">
          <a:extLst>
            <a:ext uri="{FF2B5EF4-FFF2-40B4-BE49-F238E27FC236}">
              <a16:creationId xmlns:a16="http://schemas.microsoft.com/office/drawing/2014/main" id="{00000000-0008-0000-1600-000006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8485909" y="147205"/>
          <a:ext cx="978303" cy="1073285"/>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41564</xdr:colOff>
      <xdr:row>0</xdr:row>
      <xdr:rowOff>13856</xdr:rowOff>
    </xdr:from>
    <xdr:to>
      <xdr:col>3</xdr:col>
      <xdr:colOff>1028700</xdr:colOff>
      <xdr:row>5</xdr:row>
      <xdr:rowOff>15240</xdr:rowOff>
    </xdr:to>
    <xdr:sp macro="" textlink="">
      <xdr:nvSpPr>
        <xdr:cNvPr id="2" name="Rectángulo 1">
          <a:extLst>
            <a:ext uri="{FF2B5EF4-FFF2-40B4-BE49-F238E27FC236}">
              <a16:creationId xmlns:a16="http://schemas.microsoft.com/office/drawing/2014/main" id="{00000000-0008-0000-1700-000002000000}"/>
            </a:ext>
          </a:extLst>
        </xdr:cNvPr>
        <xdr:cNvSpPr>
          <a:spLocks noChangeArrowheads="1"/>
        </xdr:cNvSpPr>
      </xdr:nvSpPr>
      <xdr:spPr bwMode="auto">
        <a:xfrm>
          <a:off x="41564" y="13856"/>
          <a:ext cx="3006436" cy="953884"/>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698269</xdr:colOff>
      <xdr:row>2</xdr:row>
      <xdr:rowOff>51955</xdr:rowOff>
    </xdr:from>
    <xdr:to>
      <xdr:col>3</xdr:col>
      <xdr:colOff>431924</xdr:colOff>
      <xdr:row>3</xdr:row>
      <xdr:rowOff>48490</xdr:rowOff>
    </xdr:to>
    <xdr:sp macro="" textlink="">
      <xdr:nvSpPr>
        <xdr:cNvPr id="3" name="CuadroTexto 2">
          <a:extLst>
            <a:ext uri="{FF2B5EF4-FFF2-40B4-BE49-F238E27FC236}">
              <a16:creationId xmlns:a16="http://schemas.microsoft.com/office/drawing/2014/main" id="{00000000-0008-0000-1700-000003000000}"/>
            </a:ext>
          </a:extLst>
        </xdr:cNvPr>
        <xdr:cNvSpPr txBox="1"/>
      </xdr:nvSpPr>
      <xdr:spPr>
        <a:xfrm>
          <a:off x="698269" y="432955"/>
          <a:ext cx="2019655" cy="187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300" b="1" i="0" u="none" strike="noStrike">
              <a:solidFill>
                <a:schemeClr val="dk1"/>
              </a:solidFill>
              <a:effectLst/>
              <a:latin typeface="Arial" panose="020B0604020202020204" pitchFamily="34" charset="0"/>
              <a:ea typeface="+mn-ea"/>
              <a:cs typeface="Arial" panose="020B0604020202020204" pitchFamily="34" charset="0"/>
            </a:rPr>
            <a:t>PROGRAMAS CON RECURSOS CONCURRENTES POR  </a:t>
          </a:r>
        </a:p>
        <a:p>
          <a:pPr algn="ctr"/>
          <a:r>
            <a:rPr lang="es-MX" sz="1300" b="1" i="0" u="none" strike="noStrike">
              <a:solidFill>
                <a:schemeClr val="dk1"/>
              </a:solidFill>
              <a:effectLst/>
              <a:latin typeface="Arial" panose="020B0604020202020204" pitchFamily="34" charset="0"/>
              <a:ea typeface="+mn-ea"/>
              <a:cs typeface="Arial" panose="020B0604020202020204" pitchFamily="34" charset="0"/>
            </a:rPr>
            <a:t>ORDEN DE GOBIERNO</a:t>
          </a:r>
          <a:endParaRPr lang="es-MX" sz="1300">
            <a:latin typeface="Arial" panose="020B0604020202020204" pitchFamily="34" charset="0"/>
            <a:cs typeface="Arial" panose="020B0604020202020204" pitchFamily="34" charset="0"/>
          </a:endParaRPr>
        </a:p>
      </xdr:txBody>
    </xdr:sp>
    <xdr:clientData/>
  </xdr:twoCellAnchor>
  <xdr:twoCellAnchor>
    <xdr:from>
      <xdr:col>2</xdr:col>
      <xdr:colOff>1695</xdr:colOff>
      <xdr:row>20</xdr:row>
      <xdr:rowOff>347518</xdr:rowOff>
    </xdr:from>
    <xdr:to>
      <xdr:col>2</xdr:col>
      <xdr:colOff>328083</xdr:colOff>
      <xdr:row>21</xdr:row>
      <xdr:rowOff>201084</xdr:rowOff>
    </xdr:to>
    <xdr:sp macro="" textlink="">
      <xdr:nvSpPr>
        <xdr:cNvPr id="4" name="CuadroTexto 3">
          <a:extLst>
            <a:ext uri="{FF2B5EF4-FFF2-40B4-BE49-F238E27FC236}">
              <a16:creationId xmlns:a16="http://schemas.microsoft.com/office/drawing/2014/main" id="{00000000-0008-0000-1700-000004000000}"/>
            </a:ext>
          </a:extLst>
        </xdr:cNvPr>
        <xdr:cNvSpPr txBox="1"/>
      </xdr:nvSpPr>
      <xdr:spPr>
        <a:xfrm>
          <a:off x="6214112" y="3691851"/>
          <a:ext cx="326388" cy="21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xdr:from>
      <xdr:col>2</xdr:col>
      <xdr:colOff>3235</xdr:colOff>
      <xdr:row>22</xdr:row>
      <xdr:rowOff>17509</xdr:rowOff>
    </xdr:from>
    <xdr:to>
      <xdr:col>2</xdr:col>
      <xdr:colOff>283574</xdr:colOff>
      <xdr:row>23</xdr:row>
      <xdr:rowOff>0</xdr:rowOff>
    </xdr:to>
    <xdr:sp macro="" textlink="">
      <xdr:nvSpPr>
        <xdr:cNvPr id="5" name="CuadroTexto 4">
          <a:extLst>
            <a:ext uri="{FF2B5EF4-FFF2-40B4-BE49-F238E27FC236}">
              <a16:creationId xmlns:a16="http://schemas.microsoft.com/office/drawing/2014/main" id="{00000000-0008-0000-1700-000005000000}"/>
            </a:ext>
          </a:extLst>
        </xdr:cNvPr>
        <xdr:cNvSpPr txBox="1"/>
      </xdr:nvSpPr>
      <xdr:spPr>
        <a:xfrm>
          <a:off x="6215652" y="3933342"/>
          <a:ext cx="280339" cy="2116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xdr:from>
      <xdr:col>1</xdr:col>
      <xdr:colOff>1181832</xdr:colOff>
      <xdr:row>24</xdr:row>
      <xdr:rowOff>187036</xdr:rowOff>
    </xdr:from>
    <xdr:to>
      <xdr:col>2</xdr:col>
      <xdr:colOff>268483</xdr:colOff>
      <xdr:row>26</xdr:row>
      <xdr:rowOff>1</xdr:rowOff>
    </xdr:to>
    <xdr:sp macro="" textlink="">
      <xdr:nvSpPr>
        <xdr:cNvPr id="6" name="CuadroTexto 5">
          <a:extLst>
            <a:ext uri="{FF2B5EF4-FFF2-40B4-BE49-F238E27FC236}">
              <a16:creationId xmlns:a16="http://schemas.microsoft.com/office/drawing/2014/main" id="{00000000-0008-0000-1700-000006000000}"/>
            </a:ext>
          </a:extLst>
        </xdr:cNvPr>
        <xdr:cNvSpPr txBox="1"/>
      </xdr:nvSpPr>
      <xdr:spPr>
        <a:xfrm>
          <a:off x="6208915" y="5161203"/>
          <a:ext cx="271985" cy="2362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xdr:from>
      <xdr:col>2</xdr:col>
      <xdr:colOff>6543</xdr:colOff>
      <xdr:row>31</xdr:row>
      <xdr:rowOff>0</xdr:rowOff>
    </xdr:from>
    <xdr:to>
      <xdr:col>2</xdr:col>
      <xdr:colOff>278528</xdr:colOff>
      <xdr:row>31</xdr:row>
      <xdr:rowOff>180110</xdr:rowOff>
    </xdr:to>
    <xdr:sp macro="" textlink="">
      <xdr:nvSpPr>
        <xdr:cNvPr id="7" name="CuadroTexto 6">
          <a:extLst>
            <a:ext uri="{FF2B5EF4-FFF2-40B4-BE49-F238E27FC236}">
              <a16:creationId xmlns:a16="http://schemas.microsoft.com/office/drawing/2014/main" id="{00000000-0008-0000-1700-000007000000}"/>
            </a:ext>
          </a:extLst>
        </xdr:cNvPr>
        <xdr:cNvSpPr txBox="1"/>
      </xdr:nvSpPr>
      <xdr:spPr>
        <a:xfrm>
          <a:off x="6218960" y="6551083"/>
          <a:ext cx="271985" cy="1801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twoCellAnchor>
    <xdr:from>
      <xdr:col>0</xdr:col>
      <xdr:colOff>0</xdr:colOff>
      <xdr:row>37</xdr:row>
      <xdr:rowOff>0</xdr:rowOff>
    </xdr:from>
    <xdr:to>
      <xdr:col>0</xdr:col>
      <xdr:colOff>242455</xdr:colOff>
      <xdr:row>37</xdr:row>
      <xdr:rowOff>138545</xdr:rowOff>
    </xdr:to>
    <xdr:sp macro="" textlink="">
      <xdr:nvSpPr>
        <xdr:cNvPr id="8" name="CuadroTexto 7">
          <a:extLst>
            <a:ext uri="{FF2B5EF4-FFF2-40B4-BE49-F238E27FC236}">
              <a16:creationId xmlns:a16="http://schemas.microsoft.com/office/drawing/2014/main" id="{00000000-0008-0000-1700-000008000000}"/>
            </a:ext>
          </a:extLst>
        </xdr:cNvPr>
        <xdr:cNvSpPr txBox="1"/>
      </xdr:nvSpPr>
      <xdr:spPr>
        <a:xfrm>
          <a:off x="0" y="6667500"/>
          <a:ext cx="242455" cy="1385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400" b="1"/>
            <a:t>*</a:t>
          </a:r>
        </a:p>
      </xdr:txBody>
    </xdr:sp>
    <xdr:clientData/>
  </xdr:twoCellAnchor>
  <xdr:oneCellAnchor>
    <xdr:from>
      <xdr:col>0</xdr:col>
      <xdr:colOff>251114</xdr:colOff>
      <xdr:row>0</xdr:row>
      <xdr:rowOff>122136</xdr:rowOff>
    </xdr:from>
    <xdr:ext cx="728743" cy="1088722"/>
    <xdr:pic>
      <xdr:nvPicPr>
        <xdr:cNvPr id="9" name="Imagen 8">
          <a:extLst>
            <a:ext uri="{FF2B5EF4-FFF2-40B4-BE49-F238E27FC236}">
              <a16:creationId xmlns:a16="http://schemas.microsoft.com/office/drawing/2014/main" id="{00000000-0008-0000-17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1114" y="122136"/>
          <a:ext cx="728743" cy="108872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2</xdr:col>
      <xdr:colOff>1111249</xdr:colOff>
      <xdr:row>0</xdr:row>
      <xdr:rowOff>116416</xdr:rowOff>
    </xdr:from>
    <xdr:to>
      <xdr:col>3</xdr:col>
      <xdr:colOff>861886</xdr:colOff>
      <xdr:row>3</xdr:row>
      <xdr:rowOff>194868</xdr:rowOff>
    </xdr:to>
    <xdr:pic>
      <xdr:nvPicPr>
        <xdr:cNvPr id="11" name="Imagen 10">
          <a:extLst>
            <a:ext uri="{FF2B5EF4-FFF2-40B4-BE49-F238E27FC236}">
              <a16:creationId xmlns:a16="http://schemas.microsoft.com/office/drawing/2014/main" id="{00000000-0008-0000-1700-00000B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7323666" y="116416"/>
          <a:ext cx="978303" cy="1073285"/>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4</xdr:col>
      <xdr:colOff>1074420</xdr:colOff>
      <xdr:row>4</xdr:row>
      <xdr:rowOff>38100</xdr:rowOff>
    </xdr:to>
    <xdr:sp macro="" textlink="">
      <xdr:nvSpPr>
        <xdr:cNvPr id="2" name="Rectángulo 1">
          <a:extLst>
            <a:ext uri="{FF2B5EF4-FFF2-40B4-BE49-F238E27FC236}">
              <a16:creationId xmlns:a16="http://schemas.microsoft.com/office/drawing/2014/main" id="{00000000-0008-0000-1800-000002000000}"/>
            </a:ext>
          </a:extLst>
        </xdr:cNvPr>
        <xdr:cNvSpPr>
          <a:spLocks noChangeArrowheads="1"/>
        </xdr:cNvSpPr>
      </xdr:nvSpPr>
      <xdr:spPr bwMode="auto">
        <a:xfrm>
          <a:off x="762000" y="0"/>
          <a:ext cx="3046095" cy="80010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xdr:col>
      <xdr:colOff>371476</xdr:colOff>
      <xdr:row>0</xdr:row>
      <xdr:rowOff>66675</xdr:rowOff>
    </xdr:from>
    <xdr:ext cx="593902" cy="881000"/>
    <xdr:pic>
      <xdr:nvPicPr>
        <xdr:cNvPr id="3" name="Imagen 2">
          <a:extLst>
            <a:ext uri="{FF2B5EF4-FFF2-40B4-BE49-F238E27FC236}">
              <a16:creationId xmlns:a16="http://schemas.microsoft.com/office/drawing/2014/main" id="{00000000-0008-0000-18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3476" y="66675"/>
          <a:ext cx="593902" cy="881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3</xdr:col>
      <xdr:colOff>1019175</xdr:colOff>
      <xdr:row>0</xdr:row>
      <xdr:rowOff>0</xdr:rowOff>
    </xdr:from>
    <xdr:to>
      <xdr:col>4</xdr:col>
      <xdr:colOff>749703</xdr:colOff>
      <xdr:row>3</xdr:row>
      <xdr:rowOff>177935</xdr:rowOff>
    </xdr:to>
    <xdr:pic>
      <xdr:nvPicPr>
        <xdr:cNvPr id="5" name="Imagen 4">
          <a:extLst>
            <a:ext uri="{FF2B5EF4-FFF2-40B4-BE49-F238E27FC236}">
              <a16:creationId xmlns:a16="http://schemas.microsoft.com/office/drawing/2014/main" id="{00000000-0008-0000-18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10972800" y="0"/>
          <a:ext cx="978303" cy="107328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38100</xdr:colOff>
      <xdr:row>0</xdr:row>
      <xdr:rowOff>15240</xdr:rowOff>
    </xdr:from>
    <xdr:to>
      <xdr:col>4</xdr:col>
      <xdr:colOff>53340</xdr:colOff>
      <xdr:row>4</xdr:row>
      <xdr:rowOff>38100</xdr:rowOff>
    </xdr:to>
    <xdr:sp macro="" textlink="">
      <xdr:nvSpPr>
        <xdr:cNvPr id="2" name="Rectángulo 2">
          <a:extLst>
            <a:ext uri="{FF2B5EF4-FFF2-40B4-BE49-F238E27FC236}">
              <a16:creationId xmlns:a16="http://schemas.microsoft.com/office/drawing/2014/main" id="{00000000-0008-0000-1900-000002000000}"/>
            </a:ext>
          </a:extLst>
        </xdr:cNvPr>
        <xdr:cNvSpPr>
          <a:spLocks noChangeArrowheads="1"/>
        </xdr:cNvSpPr>
      </xdr:nvSpPr>
      <xdr:spPr bwMode="auto">
        <a:xfrm>
          <a:off x="38100" y="15240"/>
          <a:ext cx="3063240" cy="78486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xdr:col>
      <xdr:colOff>104775</xdr:colOff>
      <xdr:row>0</xdr:row>
      <xdr:rowOff>104775</xdr:rowOff>
    </xdr:from>
    <xdr:ext cx="593902" cy="881000"/>
    <xdr:pic>
      <xdr:nvPicPr>
        <xdr:cNvPr id="3" name="Imagen 2">
          <a:extLst>
            <a:ext uri="{FF2B5EF4-FFF2-40B4-BE49-F238E27FC236}">
              <a16:creationId xmlns:a16="http://schemas.microsoft.com/office/drawing/2014/main" id="{00000000-0008-0000-19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6775" y="104775"/>
          <a:ext cx="593902" cy="881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3</xdr:col>
      <xdr:colOff>257175</xdr:colOff>
      <xdr:row>0</xdr:row>
      <xdr:rowOff>95251</xdr:rowOff>
    </xdr:from>
    <xdr:to>
      <xdr:col>3</xdr:col>
      <xdr:colOff>1111653</xdr:colOff>
      <xdr:row>3</xdr:row>
      <xdr:rowOff>165914</xdr:rowOff>
    </xdr:to>
    <xdr:pic>
      <xdr:nvPicPr>
        <xdr:cNvPr id="5" name="Imagen 4">
          <a:extLst>
            <a:ext uri="{FF2B5EF4-FFF2-40B4-BE49-F238E27FC236}">
              <a16:creationId xmlns:a16="http://schemas.microsoft.com/office/drawing/2014/main" id="{00000000-0008-0000-19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5819775" y="95251"/>
          <a:ext cx="854478" cy="9374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27708</xdr:colOff>
      <xdr:row>0</xdr:row>
      <xdr:rowOff>0</xdr:rowOff>
    </xdr:from>
    <xdr:to>
      <xdr:col>8</xdr:col>
      <xdr:colOff>1324840</xdr:colOff>
      <xdr:row>4</xdr:row>
      <xdr:rowOff>53340</xdr:rowOff>
    </xdr:to>
    <xdr:sp macro="" textlink="">
      <xdr:nvSpPr>
        <xdr:cNvPr id="2" name="Rectángulo 1">
          <a:extLst>
            <a:ext uri="{FF2B5EF4-FFF2-40B4-BE49-F238E27FC236}">
              <a16:creationId xmlns:a16="http://schemas.microsoft.com/office/drawing/2014/main" id="{00000000-0008-0000-0200-000002000000}"/>
            </a:ext>
          </a:extLst>
        </xdr:cNvPr>
        <xdr:cNvSpPr>
          <a:spLocks noChangeArrowheads="1"/>
        </xdr:cNvSpPr>
      </xdr:nvSpPr>
      <xdr:spPr bwMode="auto">
        <a:xfrm>
          <a:off x="27708" y="0"/>
          <a:ext cx="7678882" cy="115824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63683</xdr:colOff>
      <xdr:row>0</xdr:row>
      <xdr:rowOff>121227</xdr:rowOff>
    </xdr:from>
    <xdr:to>
      <xdr:col>5</xdr:col>
      <xdr:colOff>51956</xdr:colOff>
      <xdr:row>3</xdr:row>
      <xdr:rowOff>179391</xdr:rowOff>
    </xdr:to>
    <xdr:pic>
      <xdr:nvPicPr>
        <xdr:cNvPr id="4" name="Imagen 3">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547" y="121227"/>
          <a:ext cx="646364" cy="9673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242455</xdr:colOff>
      <xdr:row>0</xdr:row>
      <xdr:rowOff>112567</xdr:rowOff>
    </xdr:from>
    <xdr:to>
      <xdr:col>8</xdr:col>
      <xdr:colOff>1134341</xdr:colOff>
      <xdr:row>3</xdr:row>
      <xdr:rowOff>181840</xdr:rowOff>
    </xdr:to>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6650182" y="112567"/>
          <a:ext cx="891886" cy="9784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13853</xdr:colOff>
      <xdr:row>0</xdr:row>
      <xdr:rowOff>45720</xdr:rowOff>
    </xdr:from>
    <xdr:to>
      <xdr:col>2</xdr:col>
      <xdr:colOff>2476499</xdr:colOff>
      <xdr:row>5</xdr:row>
      <xdr:rowOff>38100</xdr:rowOff>
    </xdr:to>
    <xdr:sp macro="" textlink="">
      <xdr:nvSpPr>
        <xdr:cNvPr id="2" name="Rectángulo 1">
          <a:extLst>
            <a:ext uri="{FF2B5EF4-FFF2-40B4-BE49-F238E27FC236}">
              <a16:creationId xmlns:a16="http://schemas.microsoft.com/office/drawing/2014/main" id="{00000000-0008-0000-0300-000002000000}"/>
            </a:ext>
          </a:extLst>
        </xdr:cNvPr>
        <xdr:cNvSpPr>
          <a:spLocks noChangeArrowheads="1"/>
        </xdr:cNvSpPr>
      </xdr:nvSpPr>
      <xdr:spPr bwMode="auto">
        <a:xfrm>
          <a:off x="194828" y="45720"/>
          <a:ext cx="8358621" cy="122110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13853</xdr:colOff>
      <xdr:row>17</xdr:row>
      <xdr:rowOff>45720</xdr:rowOff>
    </xdr:from>
    <xdr:to>
      <xdr:col>2</xdr:col>
      <xdr:colOff>2457450</xdr:colOff>
      <xdr:row>22</xdr:row>
      <xdr:rowOff>38100</xdr:rowOff>
    </xdr:to>
    <xdr:sp macro="" textlink="">
      <xdr:nvSpPr>
        <xdr:cNvPr id="3" name="Rectángulo 1">
          <a:extLst>
            <a:ext uri="{FF2B5EF4-FFF2-40B4-BE49-F238E27FC236}">
              <a16:creationId xmlns:a16="http://schemas.microsoft.com/office/drawing/2014/main" id="{00000000-0008-0000-0300-000003000000}"/>
            </a:ext>
          </a:extLst>
        </xdr:cNvPr>
        <xdr:cNvSpPr>
          <a:spLocks noChangeArrowheads="1"/>
        </xdr:cNvSpPr>
      </xdr:nvSpPr>
      <xdr:spPr bwMode="auto">
        <a:xfrm>
          <a:off x="194828" y="4379595"/>
          <a:ext cx="8339572" cy="122110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323851</xdr:colOff>
      <xdr:row>0</xdr:row>
      <xdr:rowOff>142876</xdr:rowOff>
    </xdr:from>
    <xdr:to>
      <xdr:col>1</xdr:col>
      <xdr:colOff>990601</xdr:colOff>
      <xdr:row>4</xdr:row>
      <xdr:rowOff>102531</xdr:rowOff>
    </xdr:to>
    <xdr:pic>
      <xdr:nvPicPr>
        <xdr:cNvPr id="5" name="Imagen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4826" y="142876"/>
          <a:ext cx="666750" cy="997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133351</xdr:colOff>
      <xdr:row>18</xdr:row>
      <xdr:rowOff>18283</xdr:rowOff>
    </xdr:from>
    <xdr:to>
      <xdr:col>1</xdr:col>
      <xdr:colOff>533400</xdr:colOff>
      <xdr:row>20</xdr:row>
      <xdr:rowOff>209551</xdr:rowOff>
    </xdr:to>
    <xdr:pic>
      <xdr:nvPicPr>
        <xdr:cNvPr id="7" name="Imagen 6">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4326" y="4580758"/>
          <a:ext cx="400049" cy="6103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1085851</xdr:colOff>
      <xdr:row>17</xdr:row>
      <xdr:rowOff>142866</xdr:rowOff>
    </xdr:from>
    <xdr:to>
      <xdr:col>2</xdr:col>
      <xdr:colOff>1619251</xdr:colOff>
      <xdr:row>20</xdr:row>
      <xdr:rowOff>142875</xdr:rowOff>
    </xdr:to>
    <xdr:pic>
      <xdr:nvPicPr>
        <xdr:cNvPr id="8" name="Imagen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3">
          <a:clrChange>
            <a:clrFrom>
              <a:srgbClr val="FFFFFF"/>
            </a:clrFrom>
            <a:clrTo>
              <a:srgbClr val="FFFFFF">
                <a:alpha val="0"/>
              </a:srgbClr>
            </a:clrTo>
          </a:clrChange>
        </a:blip>
        <a:srcRect l="7931" r="10386"/>
        <a:stretch/>
      </xdr:blipFill>
      <xdr:spPr>
        <a:xfrm>
          <a:off x="7353301" y="4476741"/>
          <a:ext cx="533400" cy="647709"/>
        </a:xfrm>
        <a:prstGeom prst="rect">
          <a:avLst/>
        </a:prstGeom>
      </xdr:spPr>
    </xdr:pic>
    <xdr:clientData/>
  </xdr:twoCellAnchor>
  <xdr:twoCellAnchor editAs="oneCell">
    <xdr:from>
      <xdr:col>2</xdr:col>
      <xdr:colOff>533400</xdr:colOff>
      <xdr:row>0</xdr:row>
      <xdr:rowOff>95250</xdr:rowOff>
    </xdr:from>
    <xdr:to>
      <xdr:col>2</xdr:col>
      <xdr:colOff>1425286</xdr:colOff>
      <xdr:row>4</xdr:row>
      <xdr:rowOff>35503</xdr:rowOff>
    </xdr:to>
    <xdr:pic>
      <xdr:nvPicPr>
        <xdr:cNvPr id="9" name="Imagen 8">
          <a:extLst>
            <a:ext uri="{FF2B5EF4-FFF2-40B4-BE49-F238E27FC236}">
              <a16:creationId xmlns:a16="http://schemas.microsoft.com/office/drawing/2014/main" id="{00000000-0008-0000-0300-000009000000}"/>
            </a:ext>
          </a:extLst>
        </xdr:cNvPr>
        <xdr:cNvPicPr>
          <a:picLocks noChangeAspect="1"/>
        </xdr:cNvPicPr>
      </xdr:nvPicPr>
      <xdr:blipFill rotWithShape="1">
        <a:blip xmlns:r="http://schemas.openxmlformats.org/officeDocument/2006/relationships" r:embed="rId3">
          <a:clrChange>
            <a:clrFrom>
              <a:srgbClr val="FFFFFF"/>
            </a:clrFrom>
            <a:clrTo>
              <a:srgbClr val="FFFFFF">
                <a:alpha val="0"/>
              </a:srgbClr>
            </a:clrTo>
          </a:clrChange>
        </a:blip>
        <a:srcRect l="7931" r="10386"/>
        <a:stretch/>
      </xdr:blipFill>
      <xdr:spPr>
        <a:xfrm>
          <a:off x="6800850" y="95250"/>
          <a:ext cx="891886" cy="9784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173181</xdr:colOff>
      <xdr:row>0</xdr:row>
      <xdr:rowOff>57715</xdr:rowOff>
    </xdr:from>
    <xdr:to>
      <xdr:col>1</xdr:col>
      <xdr:colOff>597476</xdr:colOff>
      <xdr:row>3</xdr:row>
      <xdr:rowOff>51956</xdr:rowOff>
    </xdr:to>
    <xdr:pic>
      <xdr:nvPicPr>
        <xdr:cNvPr id="5" name="Imagen 4">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8204" y="57715"/>
          <a:ext cx="424295" cy="6350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13854</xdr:colOff>
      <xdr:row>0</xdr:row>
      <xdr:rowOff>45720</xdr:rowOff>
    </xdr:from>
    <xdr:to>
      <xdr:col>2</xdr:col>
      <xdr:colOff>1821179</xdr:colOff>
      <xdr:row>5</xdr:row>
      <xdr:rowOff>0</xdr:rowOff>
    </xdr:to>
    <xdr:sp macro="" textlink="">
      <xdr:nvSpPr>
        <xdr:cNvPr id="2" name="Rectángulo 1">
          <a:extLst>
            <a:ext uri="{FF2B5EF4-FFF2-40B4-BE49-F238E27FC236}">
              <a16:creationId xmlns:a16="http://schemas.microsoft.com/office/drawing/2014/main" id="{00000000-0008-0000-0400-000002000000}"/>
            </a:ext>
          </a:extLst>
        </xdr:cNvPr>
        <xdr:cNvSpPr>
          <a:spLocks noChangeArrowheads="1"/>
        </xdr:cNvSpPr>
      </xdr:nvSpPr>
      <xdr:spPr bwMode="auto">
        <a:xfrm>
          <a:off x="366279" y="45720"/>
          <a:ext cx="6103100" cy="118300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27708</xdr:colOff>
      <xdr:row>13</xdr:row>
      <xdr:rowOff>45720</xdr:rowOff>
    </xdr:from>
    <xdr:to>
      <xdr:col>2</xdr:col>
      <xdr:colOff>1821179</xdr:colOff>
      <xdr:row>18</xdr:row>
      <xdr:rowOff>38100</xdr:rowOff>
    </xdr:to>
    <xdr:sp macro="" textlink="">
      <xdr:nvSpPr>
        <xdr:cNvPr id="3" name="Rectángulo 1">
          <a:extLst>
            <a:ext uri="{FF2B5EF4-FFF2-40B4-BE49-F238E27FC236}">
              <a16:creationId xmlns:a16="http://schemas.microsoft.com/office/drawing/2014/main" id="{00000000-0008-0000-0400-000003000000}"/>
            </a:ext>
          </a:extLst>
        </xdr:cNvPr>
        <xdr:cNvSpPr>
          <a:spLocks noChangeArrowheads="1"/>
        </xdr:cNvSpPr>
      </xdr:nvSpPr>
      <xdr:spPr bwMode="auto">
        <a:xfrm>
          <a:off x="380133" y="3341370"/>
          <a:ext cx="6089246" cy="122110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152401</xdr:colOff>
      <xdr:row>13</xdr:row>
      <xdr:rowOff>73498</xdr:rowOff>
    </xdr:from>
    <xdr:to>
      <xdr:col>1</xdr:col>
      <xdr:colOff>547871</xdr:colOff>
      <xdr:row>16</xdr:row>
      <xdr:rowOff>24599</xdr:rowOff>
    </xdr:to>
    <xdr:pic>
      <xdr:nvPicPr>
        <xdr:cNvPr id="7" name="Imagen 6">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7424" y="3363953"/>
          <a:ext cx="395470" cy="5918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1021773</xdr:colOff>
      <xdr:row>0</xdr:row>
      <xdr:rowOff>91719</xdr:rowOff>
    </xdr:from>
    <xdr:to>
      <xdr:col>2</xdr:col>
      <xdr:colOff>1593273</xdr:colOff>
      <xdr:row>3</xdr:row>
      <xdr:rowOff>77932</xdr:rowOff>
    </xdr:to>
    <xdr:pic>
      <xdr:nvPicPr>
        <xdr:cNvPr id="8" name="Imagen 7">
          <a:extLst>
            <a:ext uri="{FF2B5EF4-FFF2-40B4-BE49-F238E27FC236}">
              <a16:creationId xmlns:a16="http://schemas.microsoft.com/office/drawing/2014/main" id="{00000000-0008-0000-0400-000008000000}"/>
            </a:ext>
          </a:extLst>
        </xdr:cNvPr>
        <xdr:cNvPicPr>
          <a:picLocks noChangeAspect="1"/>
        </xdr:cNvPicPr>
      </xdr:nvPicPr>
      <xdr:blipFill rotWithShape="1">
        <a:blip xmlns:r="http://schemas.openxmlformats.org/officeDocument/2006/relationships" r:embed="rId3">
          <a:clrChange>
            <a:clrFrom>
              <a:srgbClr val="FFFFFF"/>
            </a:clrFrom>
            <a:clrTo>
              <a:srgbClr val="FFFFFF">
                <a:alpha val="0"/>
              </a:srgbClr>
            </a:clrTo>
          </a:clrChange>
        </a:blip>
        <a:srcRect l="7931" r="10386"/>
        <a:stretch/>
      </xdr:blipFill>
      <xdr:spPr>
        <a:xfrm>
          <a:off x="5715000" y="91719"/>
          <a:ext cx="571500" cy="626986"/>
        </a:xfrm>
        <a:prstGeom prst="rect">
          <a:avLst/>
        </a:prstGeom>
      </xdr:spPr>
    </xdr:pic>
    <xdr:clientData/>
  </xdr:twoCellAnchor>
  <xdr:twoCellAnchor editAs="oneCell">
    <xdr:from>
      <xdr:col>2</xdr:col>
      <xdr:colOff>1130877</xdr:colOff>
      <xdr:row>13</xdr:row>
      <xdr:rowOff>86590</xdr:rowOff>
    </xdr:from>
    <xdr:to>
      <xdr:col>2</xdr:col>
      <xdr:colOff>1664431</xdr:colOff>
      <xdr:row>16</xdr:row>
      <xdr:rowOff>31174</xdr:rowOff>
    </xdr:to>
    <xdr:pic>
      <xdr:nvPicPr>
        <xdr:cNvPr id="9" name="Imagen 8">
          <a:extLst>
            <a:ext uri="{FF2B5EF4-FFF2-40B4-BE49-F238E27FC236}">
              <a16:creationId xmlns:a16="http://schemas.microsoft.com/office/drawing/2014/main" id="{00000000-0008-0000-0400-000009000000}"/>
            </a:ext>
          </a:extLst>
        </xdr:cNvPr>
        <xdr:cNvPicPr>
          <a:picLocks noChangeAspect="1"/>
        </xdr:cNvPicPr>
      </xdr:nvPicPr>
      <xdr:blipFill rotWithShape="1">
        <a:blip xmlns:r="http://schemas.openxmlformats.org/officeDocument/2006/relationships" r:embed="rId3">
          <a:clrChange>
            <a:clrFrom>
              <a:srgbClr val="FFFFFF"/>
            </a:clrFrom>
            <a:clrTo>
              <a:srgbClr val="FFFFFF">
                <a:alpha val="0"/>
              </a:srgbClr>
            </a:clrTo>
          </a:clrChange>
        </a:blip>
        <a:srcRect l="7931" r="10386"/>
        <a:stretch/>
      </xdr:blipFill>
      <xdr:spPr>
        <a:xfrm>
          <a:off x="5824104" y="3377045"/>
          <a:ext cx="533554" cy="58535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20783</xdr:colOff>
      <xdr:row>1</xdr:row>
      <xdr:rowOff>0</xdr:rowOff>
    </xdr:from>
    <xdr:to>
      <xdr:col>5</xdr:col>
      <xdr:colOff>0</xdr:colOff>
      <xdr:row>5</xdr:row>
      <xdr:rowOff>38100</xdr:rowOff>
    </xdr:to>
    <xdr:sp macro="" textlink="">
      <xdr:nvSpPr>
        <xdr:cNvPr id="2" name="Rectángulo 1">
          <a:extLst>
            <a:ext uri="{FF2B5EF4-FFF2-40B4-BE49-F238E27FC236}">
              <a16:creationId xmlns:a16="http://schemas.microsoft.com/office/drawing/2014/main" id="{00000000-0008-0000-0500-000002000000}"/>
            </a:ext>
          </a:extLst>
        </xdr:cNvPr>
        <xdr:cNvSpPr>
          <a:spLocks noChangeArrowheads="1"/>
        </xdr:cNvSpPr>
      </xdr:nvSpPr>
      <xdr:spPr bwMode="auto">
        <a:xfrm>
          <a:off x="782783" y="161925"/>
          <a:ext cx="6903892" cy="103822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20782</xdr:colOff>
      <xdr:row>13</xdr:row>
      <xdr:rowOff>121920</xdr:rowOff>
    </xdr:from>
    <xdr:to>
      <xdr:col>5</xdr:col>
      <xdr:colOff>15875</xdr:colOff>
      <xdr:row>18</xdr:row>
      <xdr:rowOff>38100</xdr:rowOff>
    </xdr:to>
    <xdr:sp macro="" textlink="">
      <xdr:nvSpPr>
        <xdr:cNvPr id="3" name="Rectángulo 1">
          <a:extLst>
            <a:ext uri="{FF2B5EF4-FFF2-40B4-BE49-F238E27FC236}">
              <a16:creationId xmlns:a16="http://schemas.microsoft.com/office/drawing/2014/main" id="{00000000-0008-0000-0500-000003000000}"/>
            </a:ext>
          </a:extLst>
        </xdr:cNvPr>
        <xdr:cNvSpPr>
          <a:spLocks noChangeArrowheads="1"/>
        </xdr:cNvSpPr>
      </xdr:nvSpPr>
      <xdr:spPr bwMode="auto">
        <a:xfrm>
          <a:off x="782782" y="3208020"/>
          <a:ext cx="6919768" cy="118300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17318</xdr:colOff>
      <xdr:row>25</xdr:row>
      <xdr:rowOff>79318</xdr:rowOff>
    </xdr:from>
    <xdr:to>
      <xdr:col>5</xdr:col>
      <xdr:colOff>1402772</xdr:colOff>
      <xdr:row>29</xdr:row>
      <xdr:rowOff>126423</xdr:rowOff>
    </xdr:to>
    <xdr:sp macro="" textlink="">
      <xdr:nvSpPr>
        <xdr:cNvPr id="4" name="Rectángulo 1">
          <a:extLst>
            <a:ext uri="{FF2B5EF4-FFF2-40B4-BE49-F238E27FC236}">
              <a16:creationId xmlns:a16="http://schemas.microsoft.com/office/drawing/2014/main" id="{00000000-0008-0000-0500-000004000000}"/>
            </a:ext>
          </a:extLst>
        </xdr:cNvPr>
        <xdr:cNvSpPr>
          <a:spLocks noChangeArrowheads="1"/>
        </xdr:cNvSpPr>
      </xdr:nvSpPr>
      <xdr:spPr bwMode="auto">
        <a:xfrm>
          <a:off x="17318" y="5828954"/>
          <a:ext cx="9074727" cy="835083"/>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199161</xdr:colOff>
      <xdr:row>1</xdr:row>
      <xdr:rowOff>110979</xdr:rowOff>
    </xdr:from>
    <xdr:to>
      <xdr:col>1</xdr:col>
      <xdr:colOff>736656</xdr:colOff>
      <xdr:row>4</xdr:row>
      <xdr:rowOff>118776</xdr:rowOff>
    </xdr:to>
    <xdr:pic>
      <xdr:nvPicPr>
        <xdr:cNvPr id="6" name="Imagen 5">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1161" y="275502"/>
          <a:ext cx="537495" cy="8044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152402</xdr:colOff>
      <xdr:row>14</xdr:row>
      <xdr:rowOff>64219</xdr:rowOff>
    </xdr:from>
    <xdr:to>
      <xdr:col>1</xdr:col>
      <xdr:colOff>769063</xdr:colOff>
      <xdr:row>17</xdr:row>
      <xdr:rowOff>112567</xdr:rowOff>
    </xdr:to>
    <xdr:pic>
      <xdr:nvPicPr>
        <xdr:cNvPr id="8" name="Imagen 7">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14402" y="3354674"/>
          <a:ext cx="616661" cy="922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183575</xdr:colOff>
      <xdr:row>26</xdr:row>
      <xdr:rowOff>5006</xdr:rowOff>
    </xdr:from>
    <xdr:to>
      <xdr:col>0</xdr:col>
      <xdr:colOff>640772</xdr:colOff>
      <xdr:row>29</xdr:row>
      <xdr:rowOff>65808</xdr:rowOff>
    </xdr:to>
    <xdr:pic>
      <xdr:nvPicPr>
        <xdr:cNvPr id="10" name="Imagen 9">
          <a:extLst>
            <a:ext uri="{FF2B5EF4-FFF2-40B4-BE49-F238E27FC236}">
              <a16:creationId xmlns:a16="http://schemas.microsoft.com/office/drawing/2014/main" id="{00000000-0008-0000-05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83575" y="5910506"/>
          <a:ext cx="457197" cy="689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536864</xdr:colOff>
      <xdr:row>1</xdr:row>
      <xdr:rowOff>43295</xdr:rowOff>
    </xdr:from>
    <xdr:to>
      <xdr:col>4</xdr:col>
      <xdr:colOff>1368137</xdr:colOff>
      <xdr:row>4</xdr:row>
      <xdr:rowOff>158639</xdr:rowOff>
    </xdr:to>
    <xdr:pic>
      <xdr:nvPicPr>
        <xdr:cNvPr id="11" name="Imagen 10">
          <a:extLst>
            <a:ext uri="{FF2B5EF4-FFF2-40B4-BE49-F238E27FC236}">
              <a16:creationId xmlns:a16="http://schemas.microsoft.com/office/drawing/2014/main" id="{00000000-0008-0000-0500-00000B000000}"/>
            </a:ext>
          </a:extLst>
        </xdr:cNvPr>
        <xdr:cNvPicPr>
          <a:picLocks noChangeAspect="1"/>
        </xdr:cNvPicPr>
      </xdr:nvPicPr>
      <xdr:blipFill rotWithShape="1">
        <a:blip xmlns:r="http://schemas.openxmlformats.org/officeDocument/2006/relationships" r:embed="rId4">
          <a:clrChange>
            <a:clrFrom>
              <a:srgbClr val="FFFFFF"/>
            </a:clrFrom>
            <a:clrTo>
              <a:srgbClr val="FFFFFF">
                <a:alpha val="0"/>
              </a:srgbClr>
            </a:clrTo>
          </a:clrChange>
        </a:blip>
        <a:srcRect l="7931" r="10386"/>
        <a:stretch/>
      </xdr:blipFill>
      <xdr:spPr>
        <a:xfrm>
          <a:off x="6728114" y="207818"/>
          <a:ext cx="831273" cy="911980"/>
        </a:xfrm>
        <a:prstGeom prst="rect">
          <a:avLst/>
        </a:prstGeom>
      </xdr:spPr>
    </xdr:pic>
    <xdr:clientData/>
  </xdr:twoCellAnchor>
  <xdr:twoCellAnchor editAs="oneCell">
    <xdr:from>
      <xdr:col>4</xdr:col>
      <xdr:colOff>299605</xdr:colOff>
      <xdr:row>13</xdr:row>
      <xdr:rowOff>195696</xdr:rowOff>
    </xdr:from>
    <xdr:to>
      <xdr:col>4</xdr:col>
      <xdr:colOff>1220932</xdr:colOff>
      <xdr:row>17</xdr:row>
      <xdr:rowOff>33948</xdr:rowOff>
    </xdr:to>
    <xdr:pic>
      <xdr:nvPicPr>
        <xdr:cNvPr id="12" name="Imagen 11">
          <a:extLst>
            <a:ext uri="{FF2B5EF4-FFF2-40B4-BE49-F238E27FC236}">
              <a16:creationId xmlns:a16="http://schemas.microsoft.com/office/drawing/2014/main" id="{00000000-0008-0000-0500-00000C000000}"/>
            </a:ext>
          </a:extLst>
        </xdr:cNvPr>
        <xdr:cNvPicPr>
          <a:picLocks noChangeAspect="1"/>
        </xdr:cNvPicPr>
      </xdr:nvPicPr>
      <xdr:blipFill rotWithShape="1">
        <a:blip xmlns:r="http://schemas.openxmlformats.org/officeDocument/2006/relationships" r:embed="rId4">
          <a:clrChange>
            <a:clrFrom>
              <a:srgbClr val="FFFFFF"/>
            </a:clrFrom>
            <a:clrTo>
              <a:srgbClr val="FFFFFF">
                <a:alpha val="0"/>
              </a:srgbClr>
            </a:clrTo>
          </a:clrChange>
        </a:blip>
        <a:srcRect l="7931" r="10386"/>
        <a:stretch/>
      </xdr:blipFill>
      <xdr:spPr>
        <a:xfrm>
          <a:off x="6490855" y="3286991"/>
          <a:ext cx="921327" cy="911980"/>
        </a:xfrm>
        <a:prstGeom prst="rect">
          <a:avLst/>
        </a:prstGeom>
      </xdr:spPr>
    </xdr:pic>
    <xdr:clientData/>
  </xdr:twoCellAnchor>
  <xdr:twoCellAnchor editAs="oneCell">
    <xdr:from>
      <xdr:col>5</xdr:col>
      <xdr:colOff>588818</xdr:colOff>
      <xdr:row>25</xdr:row>
      <xdr:rowOff>147204</xdr:rowOff>
    </xdr:from>
    <xdr:to>
      <xdr:col>5</xdr:col>
      <xdr:colOff>1270129</xdr:colOff>
      <xdr:row>29</xdr:row>
      <xdr:rowOff>106684</xdr:rowOff>
    </xdr:to>
    <xdr:pic>
      <xdr:nvPicPr>
        <xdr:cNvPr id="13" name="Imagen 12">
          <a:extLst>
            <a:ext uri="{FF2B5EF4-FFF2-40B4-BE49-F238E27FC236}">
              <a16:creationId xmlns:a16="http://schemas.microsoft.com/office/drawing/2014/main" id="{00000000-0008-0000-0500-00000D000000}"/>
            </a:ext>
          </a:extLst>
        </xdr:cNvPr>
        <xdr:cNvPicPr>
          <a:picLocks noChangeAspect="1"/>
        </xdr:cNvPicPr>
      </xdr:nvPicPr>
      <xdr:blipFill rotWithShape="1">
        <a:blip xmlns:r="http://schemas.openxmlformats.org/officeDocument/2006/relationships" r:embed="rId4">
          <a:clrChange>
            <a:clrFrom>
              <a:srgbClr val="FFFFFF"/>
            </a:clrFrom>
            <a:clrTo>
              <a:srgbClr val="FFFFFF">
                <a:alpha val="0"/>
              </a:srgbClr>
            </a:clrTo>
          </a:clrChange>
        </a:blip>
        <a:srcRect l="7931" r="10386"/>
        <a:stretch/>
      </xdr:blipFill>
      <xdr:spPr>
        <a:xfrm>
          <a:off x="8278091" y="5896840"/>
          <a:ext cx="681311" cy="74745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1100667</xdr:colOff>
      <xdr:row>5</xdr:row>
      <xdr:rowOff>38100</xdr:rowOff>
    </xdr:to>
    <xdr:sp macro="" textlink="">
      <xdr:nvSpPr>
        <xdr:cNvPr id="2" name="Rectángulo 1">
          <a:extLst>
            <a:ext uri="{FF2B5EF4-FFF2-40B4-BE49-F238E27FC236}">
              <a16:creationId xmlns:a16="http://schemas.microsoft.com/office/drawing/2014/main" id="{00000000-0008-0000-0600-000002000000}"/>
            </a:ext>
          </a:extLst>
        </xdr:cNvPr>
        <xdr:cNvSpPr>
          <a:spLocks noChangeArrowheads="1"/>
        </xdr:cNvSpPr>
      </xdr:nvSpPr>
      <xdr:spPr bwMode="auto">
        <a:xfrm>
          <a:off x="0" y="158750"/>
          <a:ext cx="7048500" cy="1064683"/>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28575</xdr:colOff>
      <xdr:row>22</xdr:row>
      <xdr:rowOff>133350</xdr:rowOff>
    </xdr:from>
    <xdr:to>
      <xdr:col>3</xdr:col>
      <xdr:colOff>1219200</xdr:colOff>
      <xdr:row>29</xdr:row>
      <xdr:rowOff>0</xdr:rowOff>
    </xdr:to>
    <xdr:sp macro="" textlink="">
      <xdr:nvSpPr>
        <xdr:cNvPr id="3" name="Rectángulo 1">
          <a:extLst>
            <a:ext uri="{FF2B5EF4-FFF2-40B4-BE49-F238E27FC236}">
              <a16:creationId xmlns:a16="http://schemas.microsoft.com/office/drawing/2014/main" id="{00000000-0008-0000-0600-000003000000}"/>
            </a:ext>
          </a:extLst>
        </xdr:cNvPr>
        <xdr:cNvSpPr>
          <a:spLocks noChangeArrowheads="1"/>
        </xdr:cNvSpPr>
      </xdr:nvSpPr>
      <xdr:spPr bwMode="auto">
        <a:xfrm>
          <a:off x="28575" y="4333875"/>
          <a:ext cx="6877050" cy="104775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190500</xdr:colOff>
      <xdr:row>1</xdr:row>
      <xdr:rowOff>63500</xdr:rowOff>
    </xdr:from>
    <xdr:to>
      <xdr:col>0</xdr:col>
      <xdr:colOff>807161</xdr:colOff>
      <xdr:row>4</xdr:row>
      <xdr:rowOff>160916</xdr:rowOff>
    </xdr:to>
    <xdr:pic>
      <xdr:nvPicPr>
        <xdr:cNvPr id="5" name="Imagen 4">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225425"/>
          <a:ext cx="616661" cy="9165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190500</xdr:colOff>
      <xdr:row>23</xdr:row>
      <xdr:rowOff>52917</xdr:rowOff>
    </xdr:from>
    <xdr:to>
      <xdr:col>0</xdr:col>
      <xdr:colOff>807161</xdr:colOff>
      <xdr:row>28</xdr:row>
      <xdr:rowOff>65666</xdr:rowOff>
    </xdr:to>
    <xdr:pic>
      <xdr:nvPicPr>
        <xdr:cNvPr id="7" name="Imagen 6">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4415367"/>
          <a:ext cx="616661" cy="917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899583</xdr:colOff>
      <xdr:row>23</xdr:row>
      <xdr:rowOff>52917</xdr:rowOff>
    </xdr:from>
    <xdr:to>
      <xdr:col>3</xdr:col>
      <xdr:colOff>725440</xdr:colOff>
      <xdr:row>28</xdr:row>
      <xdr:rowOff>54730</xdr:rowOff>
    </xdr:to>
    <xdr:pic>
      <xdr:nvPicPr>
        <xdr:cNvPr id="8" name="Imagen 7">
          <a:extLst>
            <a:ext uri="{FF2B5EF4-FFF2-40B4-BE49-F238E27FC236}">
              <a16:creationId xmlns:a16="http://schemas.microsoft.com/office/drawing/2014/main" id="{00000000-0008-0000-0600-000008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5842000" y="4445000"/>
          <a:ext cx="831273" cy="911980"/>
        </a:xfrm>
        <a:prstGeom prst="rect">
          <a:avLst/>
        </a:prstGeom>
      </xdr:spPr>
    </xdr:pic>
    <xdr:clientData/>
  </xdr:twoCellAnchor>
  <xdr:twoCellAnchor editAs="oneCell">
    <xdr:from>
      <xdr:col>3</xdr:col>
      <xdr:colOff>10585</xdr:colOff>
      <xdr:row>1</xdr:row>
      <xdr:rowOff>74084</xdr:rowOff>
    </xdr:from>
    <xdr:to>
      <xdr:col>3</xdr:col>
      <xdr:colOff>841858</xdr:colOff>
      <xdr:row>4</xdr:row>
      <xdr:rowOff>160564</xdr:rowOff>
    </xdr:to>
    <xdr:pic>
      <xdr:nvPicPr>
        <xdr:cNvPr id="9" name="Imagen 8">
          <a:extLst>
            <a:ext uri="{FF2B5EF4-FFF2-40B4-BE49-F238E27FC236}">
              <a16:creationId xmlns:a16="http://schemas.microsoft.com/office/drawing/2014/main" id="{00000000-0008-0000-0600-000009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5958418" y="232834"/>
          <a:ext cx="831273" cy="91198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xdr:colOff>
      <xdr:row>0</xdr:row>
      <xdr:rowOff>137160</xdr:rowOff>
    </xdr:from>
    <xdr:to>
      <xdr:col>16</xdr:col>
      <xdr:colOff>2270760</xdr:colOff>
      <xdr:row>5</xdr:row>
      <xdr:rowOff>205740</xdr:rowOff>
    </xdr:to>
    <xdr:sp macro="" textlink="">
      <xdr:nvSpPr>
        <xdr:cNvPr id="2" name="Rectángulo 1">
          <a:extLst>
            <a:ext uri="{FF2B5EF4-FFF2-40B4-BE49-F238E27FC236}">
              <a16:creationId xmlns:a16="http://schemas.microsoft.com/office/drawing/2014/main" id="{00000000-0008-0000-0700-000002000000}"/>
            </a:ext>
          </a:extLst>
        </xdr:cNvPr>
        <xdr:cNvSpPr>
          <a:spLocks noChangeArrowheads="1"/>
        </xdr:cNvSpPr>
      </xdr:nvSpPr>
      <xdr:spPr bwMode="auto">
        <a:xfrm>
          <a:off x="274320" y="137160"/>
          <a:ext cx="20989290" cy="107823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190501</xdr:colOff>
      <xdr:row>2</xdr:row>
      <xdr:rowOff>21166</xdr:rowOff>
    </xdr:from>
    <xdr:to>
      <xdr:col>2</xdr:col>
      <xdr:colOff>807162</xdr:colOff>
      <xdr:row>5</xdr:row>
      <xdr:rowOff>139749</xdr:rowOff>
    </xdr:to>
    <xdr:pic>
      <xdr:nvPicPr>
        <xdr:cNvPr id="4" name="Imagen 3">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1051" y="230716"/>
          <a:ext cx="616661" cy="9186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1131093</xdr:colOff>
      <xdr:row>2</xdr:row>
      <xdr:rowOff>-1</xdr:rowOff>
    </xdr:from>
    <xdr:to>
      <xdr:col>16</xdr:col>
      <xdr:colOff>1962366</xdr:colOff>
      <xdr:row>5</xdr:row>
      <xdr:rowOff>114261</xdr:rowOff>
    </xdr:to>
    <xdr:pic>
      <xdr:nvPicPr>
        <xdr:cNvPr id="5" name="Imagen 4">
          <a:extLst>
            <a:ext uri="{FF2B5EF4-FFF2-40B4-BE49-F238E27FC236}">
              <a16:creationId xmlns:a16="http://schemas.microsoft.com/office/drawing/2014/main" id="{00000000-0008-0000-07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20121562" y="214312"/>
          <a:ext cx="831273" cy="91198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22860</xdr:colOff>
      <xdr:row>0</xdr:row>
      <xdr:rowOff>45720</xdr:rowOff>
    </xdr:from>
    <xdr:to>
      <xdr:col>18</xdr:col>
      <xdr:colOff>7620</xdr:colOff>
      <xdr:row>5</xdr:row>
      <xdr:rowOff>45720</xdr:rowOff>
    </xdr:to>
    <xdr:sp macro="" textlink="">
      <xdr:nvSpPr>
        <xdr:cNvPr id="2" name="Rectángulo 1">
          <a:extLst>
            <a:ext uri="{FF2B5EF4-FFF2-40B4-BE49-F238E27FC236}">
              <a16:creationId xmlns:a16="http://schemas.microsoft.com/office/drawing/2014/main" id="{00000000-0008-0000-0800-000002000000}"/>
            </a:ext>
          </a:extLst>
        </xdr:cNvPr>
        <xdr:cNvSpPr>
          <a:spLocks noChangeArrowheads="1"/>
        </xdr:cNvSpPr>
      </xdr:nvSpPr>
      <xdr:spPr bwMode="auto">
        <a:xfrm>
          <a:off x="22860" y="45720"/>
          <a:ext cx="20253960" cy="100012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20034</xdr:colOff>
      <xdr:row>1</xdr:row>
      <xdr:rowOff>18505</xdr:rowOff>
    </xdr:from>
    <xdr:to>
      <xdr:col>1</xdr:col>
      <xdr:colOff>625914</xdr:colOff>
      <xdr:row>5</xdr:row>
      <xdr:rowOff>0</xdr:rowOff>
    </xdr:to>
    <xdr:pic>
      <xdr:nvPicPr>
        <xdr:cNvPr id="4" name="Imagen 3">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884" y="94705"/>
          <a:ext cx="605880" cy="9054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1183822</xdr:colOff>
      <xdr:row>1</xdr:row>
      <xdr:rowOff>13606</xdr:rowOff>
    </xdr:from>
    <xdr:to>
      <xdr:col>15</xdr:col>
      <xdr:colOff>2015095</xdr:colOff>
      <xdr:row>5</xdr:row>
      <xdr:rowOff>300</xdr:rowOff>
    </xdr:to>
    <xdr:pic>
      <xdr:nvPicPr>
        <xdr:cNvPr id="5" name="Imagen 4">
          <a:extLst>
            <a:ext uri="{FF2B5EF4-FFF2-40B4-BE49-F238E27FC236}">
              <a16:creationId xmlns:a16="http://schemas.microsoft.com/office/drawing/2014/main" id="{00000000-0008-0000-0800-000005000000}"/>
            </a:ext>
          </a:extLst>
        </xdr:cNvPr>
        <xdr:cNvPicPr>
          <a:picLocks noChangeAspect="1"/>
        </xdr:cNvPicPr>
      </xdr:nvPicPr>
      <xdr:blipFill rotWithShape="1">
        <a:blip xmlns:r="http://schemas.openxmlformats.org/officeDocument/2006/relationships" r:embed="rId2">
          <a:clrChange>
            <a:clrFrom>
              <a:srgbClr val="FFFFFF"/>
            </a:clrFrom>
            <a:clrTo>
              <a:srgbClr val="FFFFFF">
                <a:alpha val="0"/>
              </a:srgbClr>
            </a:clrTo>
          </a:clrChange>
        </a:blip>
        <a:srcRect l="7931" r="10386"/>
        <a:stretch/>
      </xdr:blipFill>
      <xdr:spPr>
        <a:xfrm>
          <a:off x="19199679" y="95249"/>
          <a:ext cx="831273" cy="9119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OA_2021_CALCULO_25%25ANUAL_DEFINITIVO_MOD%20EQUIDAD%20Y%20DISCAPACIDAD.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ARIO MINIMO"/>
      <sheetName val="DATOS1"/>
      <sheetName val="IMSS"/>
      <sheetName val="INFONAVIT"/>
      <sheetName val="DIAS LABORADOS"/>
      <sheetName val="ISR"/>
      <sheetName val="CALCULO"/>
      <sheetName val="CAP_PART"/>
      <sheetName val="PRE14-2021_"/>
      <sheetName val="COMPONENTE"/>
      <sheetName val="SISTEMA"/>
      <sheetName val="ANEXO 14A"/>
      <sheetName val="ANEXO 14B"/>
      <sheetName val="Concepto y Actividades"/>
      <sheetName val="PRE14-2021"/>
    </sheetNames>
    <sheetDataSet>
      <sheetData sheetId="0"/>
      <sheetData sheetId="1">
        <row r="7">
          <cell r="B7">
            <v>85.71</v>
          </cell>
        </row>
      </sheetData>
      <sheetData sheetId="2"/>
      <sheetData sheetId="3"/>
      <sheetData sheetId="4"/>
      <sheetData sheetId="5">
        <row r="6">
          <cell r="A6">
            <v>2.1</v>
          </cell>
          <cell r="B6">
            <v>110922.48</v>
          </cell>
          <cell r="C6">
            <v>113029.94</v>
          </cell>
          <cell r="D6">
            <v>2866</v>
          </cell>
          <cell r="E6">
            <v>22874.198684210529</v>
          </cell>
          <cell r="F6">
            <v>171556.49013157896</v>
          </cell>
          <cell r="G6">
            <v>3656</v>
          </cell>
          <cell r="H6">
            <v>0</v>
          </cell>
          <cell r="I6">
            <v>7589.8623236428421</v>
          </cell>
          <cell r="J6">
            <v>3278.2500839608001</v>
          </cell>
          <cell r="K6">
            <v>324850.74122339312</v>
          </cell>
          <cell r="L6">
            <v>113029.94</v>
          </cell>
          <cell r="M6">
            <v>2866</v>
          </cell>
          <cell r="N6">
            <v>3656</v>
          </cell>
          <cell r="O6">
            <v>1905.1387397260276</v>
          </cell>
          <cell r="P6">
            <v>14288.540547945206</v>
          </cell>
          <cell r="Q6">
            <v>135745.61928767123</v>
          </cell>
          <cell r="R6">
            <v>2866</v>
          </cell>
          <cell r="S6">
            <v>3656</v>
          </cell>
          <cell r="T6">
            <v>107.07879452054793</v>
          </cell>
          <cell r="U6">
            <v>214.15758904109586</v>
          </cell>
          <cell r="V6">
            <v>6843.2363835616434</v>
          </cell>
          <cell r="W6">
            <v>128902.38290410959</v>
          </cell>
          <cell r="X6">
            <v>97183.34</v>
          </cell>
          <cell r="Y6">
            <v>31719.042904109592</v>
          </cell>
          <cell r="Z6">
            <v>0.34</v>
          </cell>
          <cell r="AA6">
            <v>10784.474587397262</v>
          </cell>
          <cell r="AB6">
            <v>25350.35</v>
          </cell>
          <cell r="AC6">
            <v>36134.824587397263</v>
          </cell>
          <cell r="AD6">
            <v>0</v>
          </cell>
          <cell r="AE6">
            <v>36134.824587397263</v>
          </cell>
          <cell r="AF6">
            <v>1759471.3177070331</v>
          </cell>
        </row>
        <row r="7">
          <cell r="A7">
            <v>2.2000000000000002</v>
          </cell>
          <cell r="B7">
            <v>94154.08</v>
          </cell>
          <cell r="C7">
            <v>95943</v>
          </cell>
          <cell r="D7">
            <v>2866</v>
          </cell>
          <cell r="E7">
            <v>19501.776315789477</v>
          </cell>
          <cell r="F7">
            <v>146263.32236842107</v>
          </cell>
          <cell r="G7">
            <v>3656</v>
          </cell>
          <cell r="H7">
            <v>0</v>
          </cell>
          <cell r="I7">
            <v>7589.8623236428411</v>
          </cell>
          <cell r="J7">
            <v>3278.2500839608001</v>
          </cell>
          <cell r="K7">
            <v>279098.21109181421</v>
          </cell>
          <cell r="L7">
            <v>95943</v>
          </cell>
          <cell r="M7">
            <v>2866</v>
          </cell>
          <cell r="N7">
            <v>3656</v>
          </cell>
          <cell r="O7">
            <v>1624.2575342465755</v>
          </cell>
          <cell r="P7">
            <v>12181.931506849314</v>
          </cell>
          <cell r="Q7">
            <v>116271.18904109589</v>
          </cell>
          <cell r="R7">
            <v>2866</v>
          </cell>
          <cell r="S7">
            <v>3656</v>
          </cell>
          <cell r="T7">
            <v>107.07879452054793</v>
          </cell>
          <cell r="U7">
            <v>214.15758904109586</v>
          </cell>
          <cell r="V7">
            <v>6843.2363835616434</v>
          </cell>
          <cell r="W7">
            <v>109427.95265753425</v>
          </cell>
          <cell r="X7">
            <v>97183.34</v>
          </cell>
          <cell r="Y7">
            <v>12244.61265753425</v>
          </cell>
          <cell r="Z7">
            <v>0.34</v>
          </cell>
          <cell r="AA7">
            <v>4163.1683035616452</v>
          </cell>
          <cell r="AB7">
            <v>25350.35</v>
          </cell>
          <cell r="AC7">
            <v>29513.518303561643</v>
          </cell>
          <cell r="AD7">
            <v>0</v>
          </cell>
          <cell r="AE7">
            <v>29513.518303561643</v>
          </cell>
          <cell r="AF7">
            <v>1525762.4475754541</v>
          </cell>
        </row>
        <row r="8">
          <cell r="A8">
            <v>3.1</v>
          </cell>
          <cell r="B8">
            <v>59285.120000000003</v>
          </cell>
          <cell r="C8">
            <v>60412.1</v>
          </cell>
          <cell r="D8">
            <v>2866</v>
          </cell>
          <cell r="E8">
            <v>12489.098684210529</v>
          </cell>
          <cell r="F8">
            <v>93668.240131578961</v>
          </cell>
          <cell r="G8">
            <v>1812</v>
          </cell>
          <cell r="H8">
            <v>0</v>
          </cell>
          <cell r="I8">
            <v>7589.8623236428411</v>
          </cell>
          <cell r="J8">
            <v>3278.2500839608001</v>
          </cell>
          <cell r="K8">
            <v>182115.55122339312</v>
          </cell>
          <cell r="L8">
            <v>60412.1</v>
          </cell>
          <cell r="M8">
            <v>2866</v>
          </cell>
          <cell r="N8">
            <v>1812</v>
          </cell>
          <cell r="O8">
            <v>1040.1879452054798</v>
          </cell>
          <cell r="P8">
            <v>7801.4095890410972</v>
          </cell>
          <cell r="Q8">
            <v>917.38439802739731</v>
          </cell>
          <cell r="R8">
            <v>2866</v>
          </cell>
          <cell r="S8">
            <v>1812</v>
          </cell>
          <cell r="T8">
            <v>107.07879452054793</v>
          </cell>
          <cell r="U8">
            <v>214.15758904109586</v>
          </cell>
          <cell r="V8">
            <v>4999.2363835616434</v>
          </cell>
          <cell r="W8">
            <v>-4081.8519855342461</v>
          </cell>
          <cell r="X8">
            <v>38177.699999999997</v>
          </cell>
          <cell r="Y8">
            <v>531.53913599999987</v>
          </cell>
          <cell r="Z8">
            <v>2522.8070945753429</v>
          </cell>
          <cell r="AA8">
            <v>1340970.7033452478</v>
          </cell>
          <cell r="AB8">
            <v>7162.74</v>
          </cell>
          <cell r="AC8">
            <v>1139.943</v>
          </cell>
          <cell r="AD8">
            <v>0</v>
          </cell>
          <cell r="AE8">
            <v>1139.943</v>
          </cell>
          <cell r="AF8">
            <v>1017655.8877070332</v>
          </cell>
        </row>
        <row r="9">
          <cell r="A9">
            <v>4.0999999999999996</v>
          </cell>
          <cell r="B9">
            <v>50389.96</v>
          </cell>
          <cell r="C9">
            <v>51347.12</v>
          </cell>
          <cell r="D9">
            <v>2866</v>
          </cell>
          <cell r="E9">
            <v>10699.957894736845</v>
          </cell>
          <cell r="F9">
            <v>80249.68421052632</v>
          </cell>
          <cell r="G9">
            <v>1540</v>
          </cell>
          <cell r="H9">
            <v>0</v>
          </cell>
          <cell r="I9">
            <v>7145.1889490072363</v>
          </cell>
          <cell r="J9">
            <v>2945.8936440645343</v>
          </cell>
          <cell r="K9">
            <v>156793.84469833496</v>
          </cell>
          <cell r="L9">
            <v>51347.12</v>
          </cell>
          <cell r="M9">
            <v>2866</v>
          </cell>
          <cell r="N9">
            <v>1540</v>
          </cell>
          <cell r="O9">
            <v>891.17457534246591</v>
          </cell>
          <cell r="P9">
            <v>6683.8093150684936</v>
          </cell>
          <cell r="Q9">
            <v>781.48420471232873</v>
          </cell>
          <cell r="R9">
            <v>2866</v>
          </cell>
          <cell r="S9">
            <v>1540</v>
          </cell>
          <cell r="T9">
            <v>107.07879452054793</v>
          </cell>
          <cell r="U9">
            <v>214.15758904109586</v>
          </cell>
          <cell r="V9">
            <v>4727.2363835616434</v>
          </cell>
          <cell r="W9">
            <v>-3945.7521788493145</v>
          </cell>
          <cell r="X9">
            <v>38177.699999999997</v>
          </cell>
          <cell r="Y9">
            <v>531.53913599999987</v>
          </cell>
          <cell r="Z9">
            <v>2149.0815629589042</v>
          </cell>
          <cell r="AA9">
            <v>1142320.9571687053</v>
          </cell>
          <cell r="AB9">
            <v>7162.74</v>
          </cell>
          <cell r="AC9">
            <v>1139.943</v>
          </cell>
          <cell r="AD9">
            <v>0</v>
          </cell>
          <cell r="AE9">
            <v>1139.943</v>
          </cell>
          <cell r="AF9">
            <v>881080.07322212448</v>
          </cell>
        </row>
        <row r="10">
          <cell r="A10">
            <v>4.2</v>
          </cell>
          <cell r="B10">
            <v>38174.06</v>
          </cell>
          <cell r="C10">
            <v>38898.92</v>
          </cell>
          <cell r="D10">
            <v>2866</v>
          </cell>
          <cell r="E10">
            <v>8243.0763157894744</v>
          </cell>
          <cell r="F10">
            <v>61823.072368421053</v>
          </cell>
          <cell r="G10">
            <v>1167</v>
          </cell>
          <cell r="H10">
            <v>0</v>
          </cell>
          <cell r="I10">
            <v>5829.2570761903271</v>
          </cell>
          <cell r="J10">
            <v>2253.2979215293185</v>
          </cell>
          <cell r="K10">
            <v>121080.62368193018</v>
          </cell>
          <cell r="L10">
            <v>38898.92</v>
          </cell>
          <cell r="M10">
            <v>2866</v>
          </cell>
          <cell r="N10">
            <v>1167</v>
          </cell>
          <cell r="O10">
            <v>686.54663013698632</v>
          </cell>
          <cell r="P10">
            <v>5149.0997260273971</v>
          </cell>
          <cell r="Q10">
            <v>594.86351868493148</v>
          </cell>
          <cell r="R10">
            <v>2866</v>
          </cell>
          <cell r="S10">
            <v>1167</v>
          </cell>
          <cell r="T10">
            <v>107.07879452054793</v>
          </cell>
          <cell r="U10">
            <v>214.15758904109586</v>
          </cell>
          <cell r="V10">
            <v>4354.2363835616434</v>
          </cell>
          <cell r="W10">
            <v>-3759.3728648767119</v>
          </cell>
          <cell r="X10">
            <v>38177.699999999997</v>
          </cell>
          <cell r="Y10">
            <v>531.53913599999987</v>
          </cell>
          <cell r="Z10">
            <v>1635.8746763835616</v>
          </cell>
          <cell r="AA10">
            <v>869531.41208919766</v>
          </cell>
          <cell r="AB10">
            <v>7162.74</v>
          </cell>
          <cell r="AC10">
            <v>1139.943</v>
          </cell>
          <cell r="AD10">
            <v>0</v>
          </cell>
          <cell r="AE10">
            <v>1139.943</v>
          </cell>
          <cell r="AF10">
            <v>682239.84865684621</v>
          </cell>
        </row>
        <row r="11">
          <cell r="A11">
            <v>5.0999999999999996</v>
          </cell>
          <cell r="B11">
            <v>36013.29</v>
          </cell>
          <cell r="C11">
            <v>36696.14</v>
          </cell>
          <cell r="D11">
            <v>2866</v>
          </cell>
          <cell r="E11">
            <v>7808.3171052631578</v>
          </cell>
          <cell r="F11">
            <v>58562.378289473687</v>
          </cell>
          <cell r="G11">
            <v>1101</v>
          </cell>
          <cell r="H11">
            <v>0</v>
          </cell>
          <cell r="I11">
            <v>5596.3954246420199</v>
          </cell>
          <cell r="J11">
            <v>2130.7391575565257</v>
          </cell>
          <cell r="K11">
            <v>114760.96997693539</v>
          </cell>
          <cell r="L11">
            <v>36696.14</v>
          </cell>
          <cell r="M11">
            <v>2866</v>
          </cell>
          <cell r="N11">
            <v>1101</v>
          </cell>
          <cell r="O11">
            <v>650.33654794520544</v>
          </cell>
          <cell r="P11">
            <v>4877.5241095890415</v>
          </cell>
          <cell r="Q11">
            <v>561.83992372602734</v>
          </cell>
          <cell r="R11">
            <v>2866</v>
          </cell>
          <cell r="S11">
            <v>1101</v>
          </cell>
          <cell r="T11">
            <v>107.07879452054793</v>
          </cell>
          <cell r="U11">
            <v>214.15758904109586</v>
          </cell>
          <cell r="V11">
            <v>4288.2363835616434</v>
          </cell>
          <cell r="W11">
            <v>-3726.396459835616</v>
          </cell>
          <cell r="X11">
            <v>38177.699999999997</v>
          </cell>
          <cell r="Y11">
            <v>531.53913599999987</v>
          </cell>
          <cell r="Z11">
            <v>1545.0597902465754</v>
          </cell>
          <cell r="AA11">
            <v>821259.74597600568</v>
          </cell>
          <cell r="AB11">
            <v>7162.74</v>
          </cell>
          <cell r="AC11">
            <v>1139.943</v>
          </cell>
          <cell r="AD11">
            <v>0</v>
          </cell>
          <cell r="AE11">
            <v>1139.943</v>
          </cell>
          <cell r="AF11">
            <v>647053.99038111942</v>
          </cell>
        </row>
        <row r="12">
          <cell r="A12">
            <v>5.2</v>
          </cell>
          <cell r="B12">
            <v>30865.54</v>
          </cell>
          <cell r="C12">
            <v>31452.14</v>
          </cell>
          <cell r="D12">
            <v>2866</v>
          </cell>
          <cell r="E12">
            <v>6773.3171052631578</v>
          </cell>
          <cell r="F12">
            <v>50799.878289473687</v>
          </cell>
          <cell r="G12">
            <v>944</v>
          </cell>
          <cell r="H12">
            <v>0</v>
          </cell>
          <cell r="I12">
            <v>5042.0384299719572</v>
          </cell>
          <cell r="J12">
            <v>1838.9723182564926</v>
          </cell>
          <cell r="K12">
            <v>99716.346142965296</v>
          </cell>
          <cell r="L12">
            <v>31452.14</v>
          </cell>
          <cell r="M12">
            <v>2866</v>
          </cell>
          <cell r="N12">
            <v>944</v>
          </cell>
          <cell r="O12">
            <v>564.13380821917804</v>
          </cell>
          <cell r="P12">
            <v>4231.0035616438354</v>
          </cell>
          <cell r="Q12">
            <v>483.22302509589036</v>
          </cell>
          <cell r="R12">
            <v>2866</v>
          </cell>
          <cell r="S12">
            <v>944</v>
          </cell>
          <cell r="T12">
            <v>107.07879452054793</v>
          </cell>
          <cell r="U12">
            <v>214.15758904109586</v>
          </cell>
          <cell r="V12">
            <v>4131.2363835616434</v>
          </cell>
          <cell r="W12">
            <v>-3648.0133584657528</v>
          </cell>
          <cell r="X12">
            <v>24222.32</v>
          </cell>
          <cell r="Y12">
            <v>531.53913599999987</v>
          </cell>
          <cell r="Z12">
            <v>1328.8633190136986</v>
          </cell>
          <cell r="AA12">
            <v>706342.86045063357</v>
          </cell>
          <cell r="AB12">
            <v>3880.44</v>
          </cell>
          <cell r="AC12">
            <v>1139.943</v>
          </cell>
          <cell r="AD12">
            <v>0</v>
          </cell>
          <cell r="AE12">
            <v>1139.943</v>
          </cell>
          <cell r="AF12">
            <v>563291.00437347824</v>
          </cell>
        </row>
        <row r="13">
          <cell r="A13">
            <v>6.1</v>
          </cell>
          <cell r="B13">
            <v>20470.02</v>
          </cell>
          <cell r="C13">
            <v>20858.96</v>
          </cell>
          <cell r="D13">
            <v>2866</v>
          </cell>
          <cell r="E13">
            <v>4682.5578947368422</v>
          </cell>
          <cell r="F13">
            <v>35119.18421052632</v>
          </cell>
          <cell r="G13">
            <v>417</v>
          </cell>
          <cell r="H13">
            <v>0</v>
          </cell>
          <cell r="I13">
            <v>3922.2055869515516</v>
          </cell>
          <cell r="J13">
            <v>1249.5866114036471</v>
          </cell>
          <cell r="K13">
            <v>69115.494303618354</v>
          </cell>
          <cell r="L13">
            <v>20858.96</v>
          </cell>
          <cell r="M13">
            <v>2866</v>
          </cell>
          <cell r="N13">
            <v>417</v>
          </cell>
          <cell r="O13">
            <v>389.99934246575344</v>
          </cell>
          <cell r="P13">
            <v>2924.9950684931509</v>
          </cell>
          <cell r="Q13">
            <v>324.41239232876711</v>
          </cell>
          <cell r="R13">
            <v>2866</v>
          </cell>
          <cell r="S13">
            <v>417</v>
          </cell>
          <cell r="T13">
            <v>107.07879452054793</v>
          </cell>
          <cell r="U13">
            <v>214.15758904109586</v>
          </cell>
          <cell r="V13">
            <v>3604.2363835616438</v>
          </cell>
          <cell r="W13">
            <v>-3279.8239912328768</v>
          </cell>
          <cell r="X13">
            <v>12009.95</v>
          </cell>
          <cell r="Y13">
            <v>531.53913599999987</v>
          </cell>
          <cell r="Z13">
            <v>892.13407890410963</v>
          </cell>
          <cell r="AA13">
            <v>474204.17749684612</v>
          </cell>
          <cell r="AB13">
            <v>1271.8699999999999</v>
          </cell>
          <cell r="AC13">
            <v>1139.943</v>
          </cell>
          <cell r="AD13">
            <v>0</v>
          </cell>
          <cell r="AE13">
            <v>1139.943</v>
          </cell>
          <cell r="AF13">
            <v>391566.76848552556</v>
          </cell>
        </row>
        <row r="14">
          <cell r="A14">
            <v>6.2</v>
          </cell>
          <cell r="B14">
            <v>16434.240000000002</v>
          </cell>
          <cell r="C14">
            <v>16746.14</v>
          </cell>
          <cell r="D14">
            <v>2866</v>
          </cell>
          <cell r="E14">
            <v>3870.8171052631578</v>
          </cell>
          <cell r="F14">
            <v>29031.128289473687</v>
          </cell>
          <cell r="G14">
            <v>335</v>
          </cell>
          <cell r="H14">
            <v>0</v>
          </cell>
          <cell r="I14">
            <v>3487.4285970928699</v>
          </cell>
          <cell r="J14">
            <v>1020.7566167411833</v>
          </cell>
          <cell r="K14">
            <v>57357.2706085709</v>
          </cell>
          <cell r="L14">
            <v>16746.14</v>
          </cell>
          <cell r="M14">
            <v>2866</v>
          </cell>
          <cell r="N14">
            <v>335</v>
          </cell>
          <cell r="O14">
            <v>322.39134246575344</v>
          </cell>
          <cell r="P14">
            <v>2417.935068493151</v>
          </cell>
          <cell r="Q14">
            <v>262.75389632876715</v>
          </cell>
          <cell r="R14">
            <v>2866</v>
          </cell>
          <cell r="S14">
            <v>335</v>
          </cell>
          <cell r="T14">
            <v>107.07879452054793</v>
          </cell>
          <cell r="U14">
            <v>214.15758904109586</v>
          </cell>
          <cell r="V14">
            <v>3522.2363835616438</v>
          </cell>
          <cell r="W14">
            <v>-3259.4824872328768</v>
          </cell>
          <cell r="X14">
            <v>12009.95</v>
          </cell>
          <cell r="Y14">
            <v>531.53913599999987</v>
          </cell>
          <cell r="Z14">
            <v>722.5732149041097</v>
          </cell>
          <cell r="AA14">
            <v>384075.9423468727</v>
          </cell>
          <cell r="AB14">
            <v>1271.8699999999999</v>
          </cell>
          <cell r="AC14">
            <v>1139.943</v>
          </cell>
          <cell r="AD14">
            <v>0</v>
          </cell>
          <cell r="AE14">
            <v>1139.943</v>
          </cell>
          <cell r="AF14">
            <v>326365.84796074545</v>
          </cell>
        </row>
        <row r="15">
          <cell r="A15">
            <v>6.3</v>
          </cell>
          <cell r="B15">
            <v>12817.93</v>
          </cell>
          <cell r="C15">
            <v>13061.06</v>
          </cell>
          <cell r="D15">
            <v>2866</v>
          </cell>
          <cell r="E15">
            <v>3143.4986842105259</v>
          </cell>
          <cell r="F15">
            <v>23576.240131578947</v>
          </cell>
          <cell r="G15">
            <v>261</v>
          </cell>
          <cell r="H15">
            <v>0</v>
          </cell>
          <cell r="I15">
            <v>3097.8691245683171</v>
          </cell>
          <cell r="J15">
            <v>815.72531541247145</v>
          </cell>
          <cell r="K15">
            <v>46821.393255770257</v>
          </cell>
          <cell r="L15">
            <v>13061.06</v>
          </cell>
          <cell r="M15">
            <v>2866</v>
          </cell>
          <cell r="N15">
            <v>261</v>
          </cell>
          <cell r="O15">
            <v>261.8146849315068</v>
          </cell>
          <cell r="P15">
            <v>1963.6101369863013</v>
          </cell>
          <cell r="Q15">
            <v>207.50798465753422</v>
          </cell>
          <cell r="R15">
            <v>2866</v>
          </cell>
          <cell r="S15">
            <v>261</v>
          </cell>
          <cell r="T15">
            <v>107.07879452054793</v>
          </cell>
          <cell r="U15">
            <v>214.15758904109586</v>
          </cell>
          <cell r="V15">
            <v>3448.2363835616438</v>
          </cell>
          <cell r="W15">
            <v>-3240.7283989041098</v>
          </cell>
          <cell r="X15">
            <v>12009.95</v>
          </cell>
          <cell r="Y15">
            <v>531.53913599999987</v>
          </cell>
          <cell r="Z15">
            <v>570.64695780821921</v>
          </cell>
          <cell r="AA15">
            <v>303321.19091440924</v>
          </cell>
          <cell r="AB15">
            <v>1271.8699999999999</v>
          </cell>
          <cell r="AC15">
            <v>1139.943</v>
          </cell>
          <cell r="AD15">
            <v>0</v>
          </cell>
          <cell r="AE15">
            <v>1139.943</v>
          </cell>
          <cell r="AF15">
            <v>267939.59209555888</v>
          </cell>
        </row>
        <row r="16">
          <cell r="A16">
            <v>6.4</v>
          </cell>
          <cell r="B16">
            <v>10757.31</v>
          </cell>
          <cell r="C16">
            <v>10961.94</v>
          </cell>
          <cell r="D16">
            <v>2866</v>
          </cell>
          <cell r="E16">
            <v>2729.1986842105266</v>
          </cell>
          <cell r="F16">
            <v>20468.990131578947</v>
          </cell>
          <cell r="G16">
            <v>219</v>
          </cell>
          <cell r="H16">
            <v>0</v>
          </cell>
          <cell r="I16">
            <v>2875.9656435134316</v>
          </cell>
          <cell r="J16">
            <v>698.93400959411065</v>
          </cell>
          <cell r="K16">
            <v>40820.028468897013</v>
          </cell>
          <cell r="L16">
            <v>10961.94</v>
          </cell>
          <cell r="M16">
            <v>2866</v>
          </cell>
          <cell r="N16">
            <v>219</v>
          </cell>
          <cell r="O16">
            <v>227.30860273972604</v>
          </cell>
          <cell r="P16">
            <v>1704.814520547945</v>
          </cell>
          <cell r="Q16">
            <v>176.0384376986301</v>
          </cell>
          <cell r="R16">
            <v>2866</v>
          </cell>
          <cell r="S16">
            <v>219</v>
          </cell>
          <cell r="T16">
            <v>107.07879452054793</v>
          </cell>
          <cell r="U16">
            <v>214.15758904109586</v>
          </cell>
          <cell r="V16">
            <v>3406.2363835616438</v>
          </cell>
          <cell r="W16">
            <v>-3230.197945863014</v>
          </cell>
          <cell r="X16">
            <v>10031.08</v>
          </cell>
          <cell r="Y16">
            <v>531.53913599999987</v>
          </cell>
          <cell r="Z16">
            <v>484.10570367123279</v>
          </cell>
          <cell r="AA16">
            <v>257321.12746207905</v>
          </cell>
          <cell r="AB16">
            <v>917.26</v>
          </cell>
          <cell r="AC16">
            <v>1139.943</v>
          </cell>
          <cell r="AD16">
            <v>0</v>
          </cell>
          <cell r="AE16">
            <v>1139.943</v>
          </cell>
          <cell r="AF16">
            <v>234660.26465308003</v>
          </cell>
        </row>
        <row r="17">
          <cell r="A17">
            <v>7.1</v>
          </cell>
          <cell r="B17">
            <v>9520.4599999999991</v>
          </cell>
          <cell r="C17">
            <v>9700.94</v>
          </cell>
          <cell r="D17">
            <v>2866</v>
          </cell>
          <cell r="E17">
            <v>2480.3171052631578</v>
          </cell>
          <cell r="F17">
            <v>18602.378289473683</v>
          </cell>
          <cell r="G17">
            <v>194</v>
          </cell>
          <cell r="H17">
            <v>0</v>
          </cell>
          <cell r="I17">
            <v>2742.6620259926563</v>
          </cell>
          <cell r="J17">
            <v>628.77421089896541</v>
          </cell>
          <cell r="K17">
            <v>37215.07163162846</v>
          </cell>
          <cell r="L17">
            <v>9700.94</v>
          </cell>
          <cell r="M17">
            <v>2866</v>
          </cell>
          <cell r="N17">
            <v>194</v>
          </cell>
          <cell r="O17">
            <v>206.57983561643834</v>
          </cell>
          <cell r="P17">
            <v>1549.3487671232876</v>
          </cell>
          <cell r="Q17">
            <v>157.13380208219178</v>
          </cell>
          <cell r="R17">
            <v>2866</v>
          </cell>
          <cell r="S17">
            <v>194</v>
          </cell>
          <cell r="T17">
            <v>107.07879452054793</v>
          </cell>
          <cell r="U17">
            <v>214.15758904109586</v>
          </cell>
          <cell r="V17">
            <v>3381.2363835616438</v>
          </cell>
          <cell r="W17">
            <v>-3224.1025814794521</v>
          </cell>
          <cell r="X17">
            <v>10031.08</v>
          </cell>
          <cell r="Y17">
            <v>531.53913599999987</v>
          </cell>
          <cell r="Z17">
            <v>432.11795572602745</v>
          </cell>
          <cell r="AA17">
            <v>229687.60483669883</v>
          </cell>
          <cell r="AB17">
            <v>917.26</v>
          </cell>
          <cell r="AC17">
            <v>1139.943</v>
          </cell>
          <cell r="AD17">
            <v>0</v>
          </cell>
          <cell r="AE17">
            <v>1139.943</v>
          </cell>
          <cell r="AF17">
            <v>214671.21023743632</v>
          </cell>
        </row>
        <row r="18">
          <cell r="A18">
            <v>7.2</v>
          </cell>
          <cell r="B18">
            <v>8648.2999999999993</v>
          </cell>
          <cell r="C18">
            <v>8812.9599999999991</v>
          </cell>
          <cell r="D18">
            <v>2866</v>
          </cell>
          <cell r="E18">
            <v>2305.0578947368417</v>
          </cell>
          <cell r="F18">
            <v>17287.934210526317</v>
          </cell>
          <cell r="G18">
            <v>176</v>
          </cell>
          <cell r="H18">
            <v>0</v>
          </cell>
          <cell r="I18">
            <v>2648.7913310790173</v>
          </cell>
          <cell r="J18">
            <v>579.36858199705011</v>
          </cell>
          <cell r="K18">
            <v>34676.112018339227</v>
          </cell>
          <cell r="L18">
            <v>8812.9599999999991</v>
          </cell>
          <cell r="M18">
            <v>2866</v>
          </cell>
          <cell r="N18">
            <v>176</v>
          </cell>
          <cell r="O18">
            <v>191.98290410958901</v>
          </cell>
          <cell r="P18">
            <v>1439.8717808219178</v>
          </cell>
          <cell r="Q18">
            <v>143.82140054794522</v>
          </cell>
          <cell r="R18">
            <v>2866</v>
          </cell>
          <cell r="S18">
            <v>176</v>
          </cell>
          <cell r="T18">
            <v>107.07879452054793</v>
          </cell>
          <cell r="U18">
            <v>214.15758904109586</v>
          </cell>
          <cell r="V18">
            <v>3363.2363835616438</v>
          </cell>
          <cell r="W18">
            <v>-3219.4149830136985</v>
          </cell>
          <cell r="X18">
            <v>8629.2099999999991</v>
          </cell>
          <cell r="Y18">
            <v>531.53913599999987</v>
          </cell>
          <cell r="Z18">
            <v>395.50885150684934</v>
          </cell>
          <cell r="AA18">
            <v>210228.43321030296</v>
          </cell>
          <cell r="AB18">
            <v>692.96</v>
          </cell>
          <cell r="AC18">
            <v>1139.943</v>
          </cell>
          <cell r="AD18">
            <v>0</v>
          </cell>
          <cell r="AE18">
            <v>1139.943</v>
          </cell>
          <cell r="AF18">
            <v>200590.43106217598</v>
          </cell>
        </row>
        <row r="19">
          <cell r="A19">
            <v>7.3</v>
          </cell>
          <cell r="B19">
            <v>8396.41</v>
          </cell>
          <cell r="C19">
            <v>8556.08</v>
          </cell>
          <cell r="D19">
            <v>2866</v>
          </cell>
          <cell r="E19">
            <v>2254.3578947368419</v>
          </cell>
          <cell r="F19">
            <v>16907.684210526317</v>
          </cell>
          <cell r="G19">
            <v>171</v>
          </cell>
          <cell r="H19">
            <v>0</v>
          </cell>
          <cell r="I19">
            <v>2621.6358724995266</v>
          </cell>
          <cell r="J19">
            <v>565.07623537626591</v>
          </cell>
          <cell r="K19">
            <v>33941.834213138958</v>
          </cell>
          <cell r="L19">
            <v>8556.08</v>
          </cell>
          <cell r="M19">
            <v>2866</v>
          </cell>
          <cell r="N19">
            <v>171</v>
          </cell>
          <cell r="O19">
            <v>187.76021917808217</v>
          </cell>
          <cell r="P19">
            <v>1408.2016438356166</v>
          </cell>
          <cell r="Q19">
            <v>139.97031189041098</v>
          </cell>
          <cell r="R19">
            <v>2866</v>
          </cell>
          <cell r="S19">
            <v>171</v>
          </cell>
          <cell r="T19">
            <v>107.07879452054793</v>
          </cell>
          <cell r="U19">
            <v>214.15758904109586</v>
          </cell>
          <cell r="V19">
            <v>3358.2363835616438</v>
          </cell>
          <cell r="W19">
            <v>-3218.266071671233</v>
          </cell>
          <cell r="X19">
            <v>8629.2099999999991</v>
          </cell>
          <cell r="Y19">
            <v>531.53913599999987</v>
          </cell>
          <cell r="Z19">
            <v>384.91835769863025</v>
          </cell>
          <cell r="AA19">
            <v>204599.17128166882</v>
          </cell>
          <cell r="AB19">
            <v>692.96</v>
          </cell>
          <cell r="AC19">
            <v>1139.943</v>
          </cell>
          <cell r="AD19">
            <v>0</v>
          </cell>
          <cell r="AE19">
            <v>1139.943</v>
          </cell>
          <cell r="AF19">
            <v>196519.54739977265</v>
          </cell>
        </row>
        <row r="20">
          <cell r="A20">
            <v>8.1</v>
          </cell>
          <cell r="B20">
            <v>6888.92</v>
          </cell>
          <cell r="C20">
            <v>7019.96</v>
          </cell>
          <cell r="D20">
            <v>2866</v>
          </cell>
          <cell r="E20">
            <v>1951.1763157894734</v>
          </cell>
          <cell r="F20">
            <v>14633.822368421052</v>
          </cell>
          <cell r="G20">
            <v>140</v>
          </cell>
          <cell r="H20">
            <v>-886.40300000000002</v>
          </cell>
          <cell r="I20">
            <v>2459.2485981569303</v>
          </cell>
          <cell r="J20">
            <v>479.60924888016251</v>
          </cell>
          <cell r="K20">
            <v>28663.413531247617</v>
          </cell>
          <cell r="L20">
            <v>7019.96</v>
          </cell>
          <cell r="M20">
            <v>2866</v>
          </cell>
          <cell r="N20">
            <v>140</v>
          </cell>
          <cell r="O20">
            <v>162.50893150684928</v>
          </cell>
          <cell r="P20">
            <v>1218.8169863013695</v>
          </cell>
          <cell r="Q20">
            <v>116.94113753424654</v>
          </cell>
          <cell r="R20">
            <v>2866</v>
          </cell>
          <cell r="S20">
            <v>140</v>
          </cell>
          <cell r="T20">
            <v>107.07879452054793</v>
          </cell>
          <cell r="U20">
            <v>214.15758904109586</v>
          </cell>
          <cell r="V20">
            <v>3327.2363835616438</v>
          </cell>
          <cell r="W20">
            <v>-3210.2952460273973</v>
          </cell>
          <cell r="X20">
            <v>4910.1899999999996</v>
          </cell>
          <cell r="Y20">
            <v>531.53913599999987</v>
          </cell>
          <cell r="Z20">
            <v>321.58812821917797</v>
          </cell>
          <cell r="AA20">
            <v>170936.67582147903</v>
          </cell>
          <cell r="AB20">
            <v>288.33</v>
          </cell>
          <cell r="AC20">
            <v>1139.943</v>
          </cell>
          <cell r="AD20">
            <v>253.54</v>
          </cell>
          <cell r="AE20">
            <v>886.40300000000002</v>
          </cell>
          <cell r="AF20">
            <v>172162.81284865562</v>
          </cell>
        </row>
        <row r="21">
          <cell r="A21">
            <v>9.1</v>
          </cell>
          <cell r="B21">
            <v>3965.44</v>
          </cell>
          <cell r="C21">
            <v>3775.22</v>
          </cell>
          <cell r="D21">
            <v>2677.46</v>
          </cell>
          <cell r="E21">
            <v>1273.5552631578946</v>
          </cell>
          <cell r="F21">
            <v>9551.6644736842118</v>
          </cell>
          <cell r="G21">
            <v>75.680000000000007</v>
          </cell>
          <cell r="H21">
            <v>-757.48299999999995</v>
          </cell>
          <cell r="I21">
            <v>2118.9290351895156</v>
          </cell>
          <cell r="J21">
            <v>289.8736893930581</v>
          </cell>
          <cell r="K21">
            <v>19004.89946142468</v>
          </cell>
          <cell r="L21">
            <v>3775.22</v>
          </cell>
          <cell r="M21">
            <v>2677.46</v>
          </cell>
          <cell r="N21">
            <v>75.680000000000007</v>
          </cell>
          <cell r="O21">
            <v>106.07145205479451</v>
          </cell>
          <cell r="P21">
            <v>795.53589041095893</v>
          </cell>
          <cell r="Q21">
            <v>65.470156273972606</v>
          </cell>
          <cell r="R21">
            <v>2677.46</v>
          </cell>
          <cell r="S21">
            <v>75.680000000000007</v>
          </cell>
          <cell r="T21">
            <v>107.07879452054793</v>
          </cell>
          <cell r="U21">
            <v>214.15758904109586</v>
          </cell>
          <cell r="V21">
            <v>3074.3763835616437</v>
          </cell>
          <cell r="W21">
            <v>-3008.9062272876713</v>
          </cell>
          <cell r="X21">
            <v>578.53</v>
          </cell>
          <cell r="Y21">
            <v>531.53913599999987</v>
          </cell>
          <cell r="Z21">
            <v>180.04292975342466</v>
          </cell>
          <cell r="AA21">
            <v>95699.86332404401</v>
          </cell>
          <cell r="AB21">
            <v>11.11</v>
          </cell>
          <cell r="AC21">
            <v>1139.943</v>
          </cell>
          <cell r="AD21">
            <v>382.46</v>
          </cell>
          <cell r="AE21">
            <v>757.48299999999995</v>
          </cell>
          <cell r="AF21">
            <v>118071.17243183301</v>
          </cell>
        </row>
        <row r="22">
          <cell r="A22">
            <v>10.1</v>
          </cell>
          <cell r="B22">
            <v>2753.15</v>
          </cell>
          <cell r="C22">
            <v>3746.2</v>
          </cell>
          <cell r="D22">
            <v>2866</v>
          </cell>
          <cell r="E22">
            <v>1305.0394736842104</v>
          </cell>
          <cell r="F22">
            <v>9787.7960526315801</v>
          </cell>
          <cell r="G22">
            <v>67</v>
          </cell>
          <cell r="H22">
            <v>-796.32299999999998</v>
          </cell>
          <cell r="I22">
            <v>2131.6791799430393</v>
          </cell>
          <cell r="J22">
            <v>297.46306127015561</v>
          </cell>
          <cell r="K22">
            <v>19404.854767528985</v>
          </cell>
          <cell r="L22">
            <v>3746.2</v>
          </cell>
          <cell r="M22">
            <v>2866</v>
          </cell>
          <cell r="N22">
            <v>67</v>
          </cell>
          <cell r="O22">
            <v>108.69369863013698</v>
          </cell>
          <cell r="P22">
            <v>815.20273972602752</v>
          </cell>
          <cell r="Q22">
            <v>67.861645150684936</v>
          </cell>
          <cell r="R22">
            <v>2866</v>
          </cell>
          <cell r="S22">
            <v>67</v>
          </cell>
          <cell r="T22">
            <v>107.07879452054793</v>
          </cell>
          <cell r="U22">
            <v>214.15758904109586</v>
          </cell>
          <cell r="V22">
            <v>3254.2363835616438</v>
          </cell>
          <cell r="W22">
            <v>-3186.3747384109588</v>
          </cell>
          <cell r="X22">
            <v>578.53</v>
          </cell>
          <cell r="Y22">
            <v>531.53913599999987</v>
          </cell>
          <cell r="Z22">
            <v>186.61952416438362</v>
          </cell>
          <cell r="AA22">
            <v>99195.58063506757</v>
          </cell>
          <cell r="AB22">
            <v>11.11</v>
          </cell>
          <cell r="AC22">
            <v>1139.943</v>
          </cell>
          <cell r="AD22">
            <v>343.62</v>
          </cell>
          <cell r="AE22">
            <v>796.32299999999998</v>
          </cell>
          <cell r="AF22">
            <v>120392.94242087413</v>
          </cell>
        </row>
      </sheetData>
      <sheetData sheetId="6"/>
      <sheetData sheetId="7">
        <row r="10">
          <cell r="A10" t="str">
            <v>110</v>
          </cell>
          <cell r="B10" t="str">
            <v>1100</v>
          </cell>
          <cell r="C10" t="str">
            <v>REMUNERACIÓN AL PERSONAL DE CARÁCTER PERMANENTE</v>
          </cell>
          <cell r="D10">
            <v>11663391</v>
          </cell>
          <cell r="F10">
            <v>17921137</v>
          </cell>
          <cell r="G10">
            <v>1726351</v>
          </cell>
          <cell r="H10">
            <v>1525762</v>
          </cell>
          <cell r="I10">
            <v>2128154</v>
          </cell>
          <cell r="J10">
            <v>2269745</v>
          </cell>
          <cell r="K10">
            <v>1491216</v>
          </cell>
          <cell r="L10">
            <v>1115740</v>
          </cell>
          <cell r="M10">
            <v>1989285</v>
          </cell>
          <cell r="N10">
            <v>1441273</v>
          </cell>
          <cell r="O10">
            <v>1940480</v>
          </cell>
          <cell r="P10">
            <v>1074738</v>
          </cell>
          <cell r="Q10">
            <v>950451</v>
          </cell>
          <cell r="R10">
            <v>267942</v>
          </cell>
        </row>
        <row r="11">
          <cell r="B11" t="str">
            <v>1131</v>
          </cell>
          <cell r="C11" t="str">
            <v>Sueldos al Personal de Confianza</v>
          </cell>
          <cell r="D11">
            <v>11663391</v>
          </cell>
          <cell r="F11">
            <v>11663391</v>
          </cell>
          <cell r="G11">
            <v>1257071</v>
          </cell>
          <cell r="H11">
            <v>1151316</v>
          </cell>
          <cell r="I11">
            <v>1543272.0000000002</v>
          </cell>
          <cell r="J11">
            <v>1442291</v>
          </cell>
          <cell r="K11">
            <v>940885</v>
          </cell>
          <cell r="L11">
            <v>747709</v>
          </cell>
          <cell r="M11">
            <v>1125512</v>
          </cell>
          <cell r="N11">
            <v>857210</v>
          </cell>
          <cell r="O11">
            <v>1188989</v>
          </cell>
          <cell r="P11">
            <v>677653</v>
          </cell>
          <cell r="Q11">
            <v>574750</v>
          </cell>
          <cell r="R11">
            <v>156733</v>
          </cell>
        </row>
        <row r="12">
          <cell r="B12" t="str">
            <v>1300</v>
          </cell>
          <cell r="C12" t="str">
            <v>REMUNERACIONES ADICIONALES Y ESPECIALES</v>
          </cell>
          <cell r="D12">
            <v>3268395</v>
          </cell>
        </row>
        <row r="13">
          <cell r="B13" t="str">
            <v>1321</v>
          </cell>
          <cell r="C13" t="str">
            <v>Prima Vacacional y Dominical</v>
          </cell>
          <cell r="D13">
            <v>215466</v>
          </cell>
          <cell r="F13">
            <v>215466</v>
          </cell>
          <cell r="G13">
            <v>21807</v>
          </cell>
          <cell r="H13">
            <v>19502</v>
          </cell>
          <cell r="I13">
            <v>27080.000000000004</v>
          </cell>
          <cell r="J13">
            <v>27116</v>
          </cell>
          <cell r="K13">
            <v>17737</v>
          </cell>
          <cell r="L13">
            <v>13430</v>
          </cell>
          <cell r="M13">
            <v>23000</v>
          </cell>
          <cell r="N13">
            <v>16927</v>
          </cell>
          <cell r="O13">
            <v>22950</v>
          </cell>
          <cell r="P13">
            <v>12842</v>
          </cell>
          <cell r="Q13">
            <v>9932</v>
          </cell>
          <cell r="R13">
            <v>3143</v>
          </cell>
        </row>
        <row r="14">
          <cell r="B14" t="str">
            <v>1322</v>
          </cell>
          <cell r="C14" t="str">
            <v>Aguinaldo</v>
          </cell>
          <cell r="D14">
            <v>1615994</v>
          </cell>
          <cell r="F14">
            <v>1615994</v>
          </cell>
          <cell r="G14">
            <v>163551</v>
          </cell>
          <cell r="H14">
            <v>146263</v>
          </cell>
          <cell r="I14">
            <v>203098.00000000003</v>
          </cell>
          <cell r="J14">
            <v>203369</v>
          </cell>
          <cell r="K14">
            <v>133033</v>
          </cell>
          <cell r="L14">
            <v>100718</v>
          </cell>
          <cell r="M14">
            <v>172499</v>
          </cell>
          <cell r="N14">
            <v>126954</v>
          </cell>
          <cell r="O14">
            <v>172122</v>
          </cell>
          <cell r="P14">
            <v>92000</v>
          </cell>
          <cell r="Q14">
            <v>78809</v>
          </cell>
          <cell r="R14">
            <v>23578</v>
          </cell>
        </row>
        <row r="15">
          <cell r="B15" t="str">
            <v>1346</v>
          </cell>
          <cell r="C15" t="str">
            <v>Prevision Social Multiple</v>
          </cell>
          <cell r="D15">
            <v>1436935</v>
          </cell>
          <cell r="F15">
            <v>1436935</v>
          </cell>
          <cell r="G15">
            <v>68784</v>
          </cell>
          <cell r="H15">
            <v>34392</v>
          </cell>
          <cell r="I15">
            <v>103176</v>
          </cell>
          <cell r="J15">
            <v>206352</v>
          </cell>
          <cell r="K15">
            <v>137568</v>
          </cell>
          <cell r="L15">
            <v>68784</v>
          </cell>
          <cell r="M15">
            <v>272874</v>
          </cell>
          <cell r="N15">
            <v>171960</v>
          </cell>
          <cell r="O15">
            <v>206352</v>
          </cell>
          <cell r="P15">
            <v>66151</v>
          </cell>
          <cell r="Q15">
            <v>66150</v>
          </cell>
          <cell r="R15">
            <v>34392</v>
          </cell>
        </row>
        <row r="16">
          <cell r="B16" t="str">
            <v>1400</v>
          </cell>
          <cell r="C16" t="str">
            <v>SEGURIDAD SOCIAL</v>
          </cell>
          <cell r="D16">
            <v>2665536</v>
          </cell>
        </row>
        <row r="17">
          <cell r="B17" t="str">
            <v>1412</v>
          </cell>
          <cell r="C17" t="str">
            <v>Cuotas IMSS</v>
          </cell>
          <cell r="D17">
            <v>2046649</v>
          </cell>
          <cell r="F17">
            <v>2046649</v>
          </cell>
          <cell r="G17">
            <v>122863</v>
          </cell>
          <cell r="H17">
            <v>91078</v>
          </cell>
          <cell r="I17">
            <v>152049</v>
          </cell>
          <cell r="J17">
            <v>269940</v>
          </cell>
          <cell r="K17">
            <v>181886</v>
          </cell>
          <cell r="L17">
            <v>120253</v>
          </cell>
          <cell r="M17">
            <v>284082</v>
          </cell>
          <cell r="N17">
            <v>193646</v>
          </cell>
          <cell r="O17">
            <v>249328</v>
          </cell>
          <cell r="P17">
            <v>172175</v>
          </cell>
          <cell r="Q17">
            <v>172174</v>
          </cell>
          <cell r="R17">
            <v>37175</v>
          </cell>
        </row>
        <row r="18">
          <cell r="B18" t="str">
            <v>1421</v>
          </cell>
          <cell r="C18" t="str">
            <v>Aportaciones al INFONAVIT</v>
          </cell>
          <cell r="D18">
            <v>618887</v>
          </cell>
          <cell r="F18">
            <v>618887</v>
          </cell>
          <cell r="G18">
            <v>46291</v>
          </cell>
          <cell r="H18">
            <v>39339</v>
          </cell>
          <cell r="I18">
            <v>51875</v>
          </cell>
          <cell r="J18">
            <v>84593</v>
          </cell>
          <cell r="K18">
            <v>56623</v>
          </cell>
          <cell r="L18">
            <v>43738</v>
          </cell>
          <cell r="M18">
            <v>84501.999999999985</v>
          </cell>
          <cell r="N18">
            <v>53036</v>
          </cell>
          <cell r="O18">
            <v>72563</v>
          </cell>
          <cell r="P18">
            <v>40909</v>
          </cell>
          <cell r="Q18">
            <v>35629</v>
          </cell>
          <cell r="R18">
            <v>9789.0000000000018</v>
          </cell>
        </row>
        <row r="19">
          <cell r="B19" t="str">
            <v>1500</v>
          </cell>
          <cell r="C19" t="str">
            <v>OTRAS PRESTACIONES SOCIALES</v>
          </cell>
          <cell r="D19">
            <v>323815</v>
          </cell>
        </row>
        <row r="20">
          <cell r="B20" t="str">
            <v>1511</v>
          </cell>
          <cell r="C20" t="str">
            <v>Cuotas para el Fondo de Ahorro</v>
          </cell>
          <cell r="D20">
            <v>323815</v>
          </cell>
          <cell r="F20">
            <v>323815</v>
          </cell>
          <cell r="G20">
            <v>45984.000000000007</v>
          </cell>
          <cell r="H20">
            <v>43872</v>
          </cell>
          <cell r="I20">
            <v>47604</v>
          </cell>
          <cell r="J20">
            <v>36084</v>
          </cell>
          <cell r="K20">
            <v>23484</v>
          </cell>
          <cell r="L20">
            <v>21108</v>
          </cell>
          <cell r="M20">
            <v>26816</v>
          </cell>
          <cell r="N20">
            <v>21540</v>
          </cell>
          <cell r="O20">
            <v>28176</v>
          </cell>
          <cell r="P20">
            <v>13008</v>
          </cell>
          <cell r="Q20">
            <v>13007</v>
          </cell>
          <cell r="R20">
            <v>3132.0000000000005</v>
          </cell>
        </row>
        <row r="22">
          <cell r="B22" t="str">
            <v>CAPITULO 2000 MATERIALES Y SUMINISTROS</v>
          </cell>
          <cell r="D22">
            <v>640026</v>
          </cell>
          <cell r="F22">
            <v>640026</v>
          </cell>
          <cell r="G22">
            <v>35986</v>
          </cell>
          <cell r="H22">
            <v>44492</v>
          </cell>
          <cell r="I22">
            <v>31499</v>
          </cell>
          <cell r="J22">
            <v>11983</v>
          </cell>
          <cell r="K22">
            <v>10383</v>
          </cell>
          <cell r="L22">
            <v>268322</v>
          </cell>
          <cell r="M22">
            <v>89190</v>
          </cell>
          <cell r="N22">
            <v>46991</v>
          </cell>
          <cell r="O22">
            <v>16387</v>
          </cell>
          <cell r="P22">
            <v>28382</v>
          </cell>
          <cell r="Q22">
            <v>25012</v>
          </cell>
          <cell r="R22">
            <v>31399</v>
          </cell>
        </row>
        <row r="23">
          <cell r="B23" t="str">
            <v>2100</v>
          </cell>
          <cell r="C23" t="str">
            <v>MATERIALES DE ADMINISTRACIÓN</v>
          </cell>
          <cell r="D23">
            <v>186000</v>
          </cell>
          <cell r="F23">
            <v>640026</v>
          </cell>
          <cell r="G23">
            <v>35986</v>
          </cell>
          <cell r="H23">
            <v>44492</v>
          </cell>
          <cell r="I23">
            <v>31499</v>
          </cell>
          <cell r="J23">
            <v>11983</v>
          </cell>
          <cell r="K23">
            <v>10383</v>
          </cell>
          <cell r="L23">
            <v>268322</v>
          </cell>
          <cell r="M23">
            <v>89190</v>
          </cell>
          <cell r="N23">
            <v>46991</v>
          </cell>
          <cell r="O23">
            <v>16387</v>
          </cell>
          <cell r="P23">
            <v>28382</v>
          </cell>
          <cell r="Q23">
            <v>25012</v>
          </cell>
          <cell r="R23">
            <v>31399</v>
          </cell>
        </row>
        <row r="24">
          <cell r="B24" t="str">
            <v>2111</v>
          </cell>
          <cell r="C24" t="str">
            <v>Mat. Útiles y eq menores de of.</v>
          </cell>
          <cell r="D24">
            <v>60000</v>
          </cell>
          <cell r="F24">
            <v>60000</v>
          </cell>
          <cell r="G24">
            <v>1998.0000000000002</v>
          </cell>
          <cell r="H24">
            <v>1998.0000000000002</v>
          </cell>
          <cell r="I24">
            <v>1998.0000000000002</v>
          </cell>
          <cell r="J24">
            <v>1998.0000000000002</v>
          </cell>
          <cell r="K24">
            <v>1998.0000000000002</v>
          </cell>
          <cell r="L24">
            <v>38022</v>
          </cell>
          <cell r="M24">
            <v>1998.0000000000002</v>
          </cell>
          <cell r="N24">
            <v>1998.0000000000002</v>
          </cell>
          <cell r="O24">
            <v>1998.0000000000002</v>
          </cell>
          <cell r="P24">
            <v>1998.0000000000002</v>
          </cell>
          <cell r="Q24">
            <v>1998.0000000000002</v>
          </cell>
          <cell r="R24">
            <v>1998.0000000000002</v>
          </cell>
        </row>
        <row r="25">
          <cell r="B25" t="str">
            <v>2141</v>
          </cell>
          <cell r="C25" t="str">
            <v>Mat., útiles, eq. y bienes inf.</v>
          </cell>
          <cell r="D25">
            <v>60000</v>
          </cell>
          <cell r="F25">
            <v>60000</v>
          </cell>
          <cell r="G25">
            <v>0</v>
          </cell>
          <cell r="H25">
            <v>0</v>
          </cell>
          <cell r="I25">
            <v>0</v>
          </cell>
          <cell r="J25">
            <v>0</v>
          </cell>
          <cell r="K25">
            <v>0</v>
          </cell>
          <cell r="L25">
            <v>25002</v>
          </cell>
          <cell r="M25">
            <v>0</v>
          </cell>
          <cell r="N25">
            <v>0</v>
          </cell>
          <cell r="O25">
            <v>0</v>
          </cell>
          <cell r="P25">
            <v>9996</v>
          </cell>
          <cell r="Q25">
            <v>0</v>
          </cell>
          <cell r="R25">
            <v>25002</v>
          </cell>
        </row>
        <row r="26">
          <cell r="B26" t="str">
            <v>2151</v>
          </cell>
          <cell r="C26" t="str">
            <v>Mat. Impreso e inform.digital</v>
          </cell>
          <cell r="D26">
            <v>5000</v>
          </cell>
          <cell r="F26">
            <v>5000</v>
          </cell>
          <cell r="G26">
            <v>0</v>
          </cell>
          <cell r="H26">
            <v>0</v>
          </cell>
          <cell r="I26">
            <v>0</v>
          </cell>
          <cell r="J26">
            <v>0</v>
          </cell>
          <cell r="K26">
            <v>0</v>
          </cell>
          <cell r="L26">
            <v>3000</v>
          </cell>
          <cell r="M26">
            <v>0</v>
          </cell>
          <cell r="N26">
            <v>2000</v>
          </cell>
          <cell r="O26">
            <v>0</v>
          </cell>
          <cell r="P26">
            <v>0</v>
          </cell>
          <cell r="Q26">
            <v>0</v>
          </cell>
          <cell r="R26">
            <v>0</v>
          </cell>
        </row>
        <row r="27">
          <cell r="B27" t="str">
            <v>2161</v>
          </cell>
          <cell r="C27" t="str">
            <v>Mat. de limpieza</v>
          </cell>
          <cell r="D27">
            <v>60000</v>
          </cell>
          <cell r="F27">
            <v>60000</v>
          </cell>
          <cell r="G27">
            <v>0</v>
          </cell>
          <cell r="H27">
            <v>0</v>
          </cell>
          <cell r="I27">
            <v>0</v>
          </cell>
          <cell r="J27">
            <v>0</v>
          </cell>
          <cell r="K27">
            <v>0</v>
          </cell>
          <cell r="L27">
            <v>60000</v>
          </cell>
          <cell r="M27">
            <v>0</v>
          </cell>
          <cell r="N27">
            <v>0</v>
          </cell>
          <cell r="O27">
            <v>0</v>
          </cell>
          <cell r="P27">
            <v>0</v>
          </cell>
          <cell r="Q27">
            <v>0</v>
          </cell>
          <cell r="R27">
            <v>0</v>
          </cell>
        </row>
        <row r="28">
          <cell r="B28" t="str">
            <v>2181</v>
          </cell>
          <cell r="C28" t="str">
            <v>Mat. p/el registro e identificación</v>
          </cell>
          <cell r="D28">
            <v>1000</v>
          </cell>
          <cell r="F28">
            <v>1000</v>
          </cell>
          <cell r="G28">
            <v>0</v>
          </cell>
          <cell r="H28">
            <v>0</v>
          </cell>
          <cell r="I28">
            <v>0</v>
          </cell>
          <cell r="J28">
            <v>0</v>
          </cell>
          <cell r="K28">
            <v>0</v>
          </cell>
          <cell r="L28">
            <v>0</v>
          </cell>
          <cell r="M28">
            <v>0</v>
          </cell>
          <cell r="N28">
            <v>1000</v>
          </cell>
          <cell r="O28">
            <v>0</v>
          </cell>
          <cell r="P28">
            <v>0</v>
          </cell>
          <cell r="Q28">
            <v>0</v>
          </cell>
          <cell r="R28">
            <v>0</v>
          </cell>
        </row>
        <row r="29">
          <cell r="B29" t="str">
            <v>2200</v>
          </cell>
          <cell r="C29" t="str">
            <v>ALIMENTOS Y UTENSILIOS</v>
          </cell>
          <cell r="D29">
            <v>9000</v>
          </cell>
        </row>
        <row r="30">
          <cell r="B30" t="str">
            <v>2211</v>
          </cell>
          <cell r="C30" t="str">
            <v>Prod. Alimenticios p/personas</v>
          </cell>
          <cell r="D30">
            <v>8000</v>
          </cell>
          <cell r="F30">
            <v>8000</v>
          </cell>
          <cell r="G30">
            <v>0</v>
          </cell>
          <cell r="H30">
            <v>0</v>
          </cell>
          <cell r="I30">
            <v>0</v>
          </cell>
          <cell r="J30">
            <v>1000</v>
          </cell>
          <cell r="K30">
            <v>0</v>
          </cell>
          <cell r="L30">
            <v>3000</v>
          </cell>
          <cell r="M30">
            <v>2000</v>
          </cell>
          <cell r="N30">
            <v>1000</v>
          </cell>
          <cell r="O30">
            <v>1000</v>
          </cell>
          <cell r="P30">
            <v>0</v>
          </cell>
          <cell r="Q30">
            <v>0</v>
          </cell>
          <cell r="R30">
            <v>0</v>
          </cell>
        </row>
        <row r="31">
          <cell r="B31" t="str">
            <v>2231</v>
          </cell>
          <cell r="C31" t="str">
            <v>Utensilios p/serv.de alimentac.</v>
          </cell>
          <cell r="D31">
            <v>1000</v>
          </cell>
          <cell r="F31">
            <v>1000</v>
          </cell>
          <cell r="G31">
            <v>0</v>
          </cell>
          <cell r="H31">
            <v>0</v>
          </cell>
          <cell r="I31">
            <v>0</v>
          </cell>
          <cell r="J31">
            <v>0</v>
          </cell>
          <cell r="K31">
            <v>0</v>
          </cell>
          <cell r="L31">
            <v>800</v>
          </cell>
          <cell r="M31">
            <v>200</v>
          </cell>
          <cell r="N31">
            <v>0</v>
          </cell>
          <cell r="O31">
            <v>0</v>
          </cell>
          <cell r="P31">
            <v>0</v>
          </cell>
          <cell r="Q31">
            <v>0</v>
          </cell>
          <cell r="R31">
            <v>0</v>
          </cell>
        </row>
        <row r="32">
          <cell r="B32" t="str">
            <v>2400</v>
          </cell>
          <cell r="C32" t="str">
            <v>MATERIALES Y ART.CONSTR</v>
          </cell>
          <cell r="D32">
            <v>22000</v>
          </cell>
        </row>
        <row r="33">
          <cell r="B33" t="str">
            <v>2461</v>
          </cell>
          <cell r="C33" t="str">
            <v>Mat.eléctrico y electrónico</v>
          </cell>
          <cell r="D33">
            <v>10000</v>
          </cell>
          <cell r="F33">
            <v>10000</v>
          </cell>
          <cell r="G33">
            <v>0</v>
          </cell>
          <cell r="H33">
            <v>0</v>
          </cell>
          <cell r="I33">
            <v>0</v>
          </cell>
          <cell r="J33">
            <v>0</v>
          </cell>
          <cell r="K33">
            <v>0</v>
          </cell>
          <cell r="L33">
            <v>10000</v>
          </cell>
          <cell r="M33">
            <v>0</v>
          </cell>
          <cell r="N33">
            <v>0</v>
          </cell>
          <cell r="O33">
            <v>0</v>
          </cell>
          <cell r="P33">
            <v>0</v>
          </cell>
          <cell r="Q33">
            <v>0</v>
          </cell>
          <cell r="R33">
            <v>0</v>
          </cell>
        </row>
        <row r="34">
          <cell r="B34" t="str">
            <v>2481</v>
          </cell>
          <cell r="C34" t="str">
            <v>Estructuras y manufacturas</v>
          </cell>
          <cell r="D34">
            <v>10000</v>
          </cell>
          <cell r="F34">
            <v>10000</v>
          </cell>
          <cell r="G34">
            <v>0</v>
          </cell>
          <cell r="H34">
            <v>0</v>
          </cell>
          <cell r="I34">
            <v>0</v>
          </cell>
          <cell r="J34">
            <v>0</v>
          </cell>
          <cell r="K34">
            <v>0</v>
          </cell>
          <cell r="L34">
            <v>10000</v>
          </cell>
          <cell r="M34">
            <v>0</v>
          </cell>
          <cell r="N34">
            <v>0</v>
          </cell>
          <cell r="O34">
            <v>0</v>
          </cell>
          <cell r="P34">
            <v>0</v>
          </cell>
          <cell r="Q34">
            <v>0</v>
          </cell>
          <cell r="R34">
            <v>0</v>
          </cell>
        </row>
        <row r="35">
          <cell r="B35" t="str">
            <v>2482</v>
          </cell>
          <cell r="C35" t="str">
            <v>Mat. complementarios</v>
          </cell>
          <cell r="D35">
            <v>2000</v>
          </cell>
          <cell r="F35">
            <v>2000</v>
          </cell>
          <cell r="G35">
            <v>0</v>
          </cell>
          <cell r="H35">
            <v>0</v>
          </cell>
          <cell r="I35">
            <v>0</v>
          </cell>
          <cell r="J35">
            <v>0</v>
          </cell>
          <cell r="K35">
            <v>0</v>
          </cell>
          <cell r="L35">
            <v>2000</v>
          </cell>
          <cell r="M35">
            <v>0</v>
          </cell>
          <cell r="N35">
            <v>0</v>
          </cell>
          <cell r="O35">
            <v>0</v>
          </cell>
          <cell r="P35">
            <v>0</v>
          </cell>
          <cell r="Q35">
            <v>0</v>
          </cell>
          <cell r="R35">
            <v>0</v>
          </cell>
        </row>
        <row r="36">
          <cell r="B36" t="str">
            <v>2500</v>
          </cell>
          <cell r="C36" t="str">
            <v>PRODUCTOS QUIMICOS, FARMACEUTICOS Y DE LABORATORIO</v>
          </cell>
          <cell r="D36">
            <v>4026</v>
          </cell>
        </row>
        <row r="37">
          <cell r="B37" t="str">
            <v>2531</v>
          </cell>
          <cell r="C37" t="str">
            <v>Medicinas y productos farmacéuticos</v>
          </cell>
          <cell r="D37">
            <v>4026</v>
          </cell>
          <cell r="F37">
            <v>4026</v>
          </cell>
          <cell r="G37">
            <v>0</v>
          </cell>
          <cell r="H37">
            <v>0</v>
          </cell>
          <cell r="I37">
            <v>0</v>
          </cell>
          <cell r="J37">
            <v>0</v>
          </cell>
          <cell r="K37">
            <v>0</v>
          </cell>
          <cell r="L37">
            <v>4026</v>
          </cell>
          <cell r="M37">
            <v>0</v>
          </cell>
          <cell r="N37">
            <v>0</v>
          </cell>
          <cell r="O37">
            <v>0</v>
          </cell>
          <cell r="P37">
            <v>0</v>
          </cell>
          <cell r="Q37">
            <v>0</v>
          </cell>
          <cell r="R37">
            <v>0</v>
          </cell>
        </row>
        <row r="38">
          <cell r="B38" t="str">
            <v>2600</v>
          </cell>
          <cell r="C38" t="str">
            <v>COMBUSTIBLES, LUB.Y ADITIVOS</v>
          </cell>
          <cell r="D38">
            <v>361000</v>
          </cell>
        </row>
        <row r="39">
          <cell r="B39" t="str">
            <v>2611</v>
          </cell>
          <cell r="C39" t="str">
            <v>Combustibles</v>
          </cell>
          <cell r="D39">
            <v>360000</v>
          </cell>
          <cell r="F39">
            <v>360000</v>
          </cell>
          <cell r="G39">
            <v>29988</v>
          </cell>
          <cell r="H39">
            <v>39996</v>
          </cell>
          <cell r="I39">
            <v>27000</v>
          </cell>
          <cell r="J39">
            <v>6984</v>
          </cell>
          <cell r="K39">
            <v>6984</v>
          </cell>
          <cell r="L39">
            <v>90071.999999999985</v>
          </cell>
          <cell r="M39">
            <v>79992</v>
          </cell>
          <cell r="N39">
            <v>34992</v>
          </cell>
          <cell r="O39">
            <v>11988.000000000002</v>
          </cell>
          <cell r="P39">
            <v>11988.000000000002</v>
          </cell>
          <cell r="Q39">
            <v>20016</v>
          </cell>
          <cell r="R39">
            <v>0</v>
          </cell>
        </row>
        <row r="40">
          <cell r="B40" t="str">
            <v>2612</v>
          </cell>
          <cell r="C40" t="str">
            <v>Lubricantes y aditivos</v>
          </cell>
          <cell r="D40">
            <v>1000</v>
          </cell>
          <cell r="F40">
            <v>1000</v>
          </cell>
          <cell r="G40">
            <v>0</v>
          </cell>
          <cell r="H40">
            <v>0</v>
          </cell>
          <cell r="I40">
            <v>0</v>
          </cell>
          <cell r="J40">
            <v>0</v>
          </cell>
          <cell r="K40">
            <v>0</v>
          </cell>
          <cell r="L40">
            <v>1000</v>
          </cell>
          <cell r="M40">
            <v>0</v>
          </cell>
          <cell r="N40">
            <v>0</v>
          </cell>
          <cell r="O40">
            <v>0</v>
          </cell>
          <cell r="P40">
            <v>0</v>
          </cell>
          <cell r="Q40">
            <v>0</v>
          </cell>
          <cell r="R40">
            <v>0</v>
          </cell>
        </row>
        <row r="41">
          <cell r="B41" t="str">
            <v>2700</v>
          </cell>
          <cell r="C41" t="str">
            <v>VESTUARIO, BLANCOS, PRENDAS DE PROTECC.</v>
          </cell>
          <cell r="D41">
            <v>30000</v>
          </cell>
        </row>
        <row r="42">
          <cell r="B42" t="str">
            <v>2711</v>
          </cell>
          <cell r="C42" t="str">
            <v>Vestuarios y uniformes</v>
          </cell>
          <cell r="D42">
            <v>30000</v>
          </cell>
          <cell r="F42">
            <v>30000</v>
          </cell>
          <cell r="G42">
            <v>3000</v>
          </cell>
          <cell r="H42">
            <v>1998.0000000000002</v>
          </cell>
          <cell r="I42">
            <v>2000.9999999999998</v>
          </cell>
          <cell r="J42">
            <v>2000.9999999999998</v>
          </cell>
          <cell r="K42">
            <v>1401</v>
          </cell>
          <cell r="L42">
            <v>5400</v>
          </cell>
          <cell r="M42">
            <v>3000</v>
          </cell>
          <cell r="N42">
            <v>5001</v>
          </cell>
          <cell r="O42">
            <v>1401</v>
          </cell>
          <cell r="P42">
            <v>2400</v>
          </cell>
          <cell r="Q42">
            <v>1998.0000000000002</v>
          </cell>
          <cell r="R42">
            <v>399</v>
          </cell>
        </row>
        <row r="43">
          <cell r="B43" t="str">
            <v>2900</v>
          </cell>
          <cell r="C43" t="str">
            <v>HERR.REFACC.Y ACC.</v>
          </cell>
          <cell r="D43">
            <v>28000</v>
          </cell>
        </row>
        <row r="44">
          <cell r="B44" t="str">
            <v>2921</v>
          </cell>
          <cell r="C44" t="str">
            <v>Refac.y accesorios menores de edificio</v>
          </cell>
          <cell r="D44">
            <v>8000</v>
          </cell>
          <cell r="F44">
            <v>8000</v>
          </cell>
          <cell r="G44">
            <v>0</v>
          </cell>
          <cell r="H44">
            <v>0</v>
          </cell>
          <cell r="I44">
            <v>0</v>
          </cell>
          <cell r="J44">
            <v>0</v>
          </cell>
          <cell r="K44">
            <v>0</v>
          </cell>
          <cell r="L44">
            <v>8000</v>
          </cell>
          <cell r="M44">
            <v>0</v>
          </cell>
          <cell r="N44">
            <v>0</v>
          </cell>
          <cell r="O44">
            <v>0</v>
          </cell>
          <cell r="P44">
            <v>0</v>
          </cell>
          <cell r="Q44">
            <v>0</v>
          </cell>
          <cell r="R44">
            <v>0</v>
          </cell>
        </row>
        <row r="45">
          <cell r="B45" t="str">
            <v>2941</v>
          </cell>
          <cell r="C45" t="str">
            <v>Ref.y acc.menores de equipo de comp.</v>
          </cell>
          <cell r="D45">
            <v>10000</v>
          </cell>
          <cell r="F45">
            <v>10000</v>
          </cell>
          <cell r="G45">
            <v>0</v>
          </cell>
          <cell r="H45">
            <v>0</v>
          </cell>
          <cell r="I45">
            <v>0</v>
          </cell>
          <cell r="J45">
            <v>0</v>
          </cell>
          <cell r="K45">
            <v>0</v>
          </cell>
          <cell r="L45">
            <v>4000</v>
          </cell>
          <cell r="M45">
            <v>0</v>
          </cell>
          <cell r="N45">
            <v>0</v>
          </cell>
          <cell r="O45">
            <v>0</v>
          </cell>
          <cell r="P45">
            <v>2000</v>
          </cell>
          <cell r="Q45">
            <v>0</v>
          </cell>
          <cell r="R45">
            <v>4000</v>
          </cell>
        </row>
        <row r="46">
          <cell r="B46" t="str">
            <v>2961</v>
          </cell>
          <cell r="C46" t="str">
            <v>Ref.y acc. Menores de equipo</v>
          </cell>
          <cell r="D46">
            <v>10000</v>
          </cell>
          <cell r="F46">
            <v>10000</v>
          </cell>
          <cell r="G46">
            <v>1000</v>
          </cell>
          <cell r="H46">
            <v>500</v>
          </cell>
          <cell r="I46">
            <v>500</v>
          </cell>
          <cell r="J46">
            <v>0</v>
          </cell>
          <cell r="K46">
            <v>0</v>
          </cell>
          <cell r="L46">
            <v>4000</v>
          </cell>
          <cell r="M46">
            <v>2000</v>
          </cell>
          <cell r="N46">
            <v>1000</v>
          </cell>
          <cell r="O46">
            <v>0</v>
          </cell>
          <cell r="P46">
            <v>0</v>
          </cell>
          <cell r="Q46">
            <v>1000</v>
          </cell>
          <cell r="R46">
            <v>0</v>
          </cell>
        </row>
        <row r="48">
          <cell r="B48" t="str">
            <v>CAPITULO 3000 SERVICIOS GENERALES</v>
          </cell>
          <cell r="D48">
            <v>2304579</v>
          </cell>
          <cell r="F48">
            <v>2304579</v>
          </cell>
          <cell r="G48">
            <v>7002</v>
          </cell>
          <cell r="H48">
            <v>24507</v>
          </cell>
          <cell r="I48">
            <v>11994</v>
          </cell>
          <cell r="J48">
            <v>6001</v>
          </cell>
          <cell r="K48">
            <v>2499</v>
          </cell>
          <cell r="L48">
            <v>1910858</v>
          </cell>
          <cell r="M48">
            <v>33500</v>
          </cell>
          <cell r="N48">
            <v>189230</v>
          </cell>
          <cell r="O48">
            <v>5498</v>
          </cell>
          <cell r="P48">
            <v>5501</v>
          </cell>
          <cell r="Q48">
            <v>10986</v>
          </cell>
          <cell r="R48">
            <v>97003</v>
          </cell>
        </row>
        <row r="49">
          <cell r="B49" t="str">
            <v>3100</v>
          </cell>
          <cell r="C49" t="str">
            <v>SERVICIOS BASICOS</v>
          </cell>
          <cell r="D49">
            <v>255500</v>
          </cell>
          <cell r="F49">
            <v>2304579</v>
          </cell>
          <cell r="G49">
            <v>7002</v>
          </cell>
          <cell r="H49">
            <v>24507</v>
          </cell>
          <cell r="I49">
            <v>11994</v>
          </cell>
          <cell r="J49">
            <v>6001</v>
          </cell>
          <cell r="K49">
            <v>2499</v>
          </cell>
          <cell r="L49">
            <v>1910858</v>
          </cell>
          <cell r="M49">
            <v>33500</v>
          </cell>
          <cell r="N49">
            <v>189230</v>
          </cell>
          <cell r="O49">
            <v>5498</v>
          </cell>
          <cell r="P49">
            <v>5501</v>
          </cell>
          <cell r="Q49">
            <v>10986</v>
          </cell>
          <cell r="R49">
            <v>97003</v>
          </cell>
        </row>
        <row r="50">
          <cell r="B50" t="str">
            <v>3111</v>
          </cell>
          <cell r="C50" t="str">
            <v>Energía Eléctrica</v>
          </cell>
          <cell r="D50">
            <v>210000</v>
          </cell>
          <cell r="F50">
            <v>210000</v>
          </cell>
          <cell r="G50">
            <v>0</v>
          </cell>
          <cell r="H50">
            <v>0</v>
          </cell>
          <cell r="I50">
            <v>0</v>
          </cell>
          <cell r="J50">
            <v>0</v>
          </cell>
          <cell r="K50">
            <v>0</v>
          </cell>
          <cell r="L50">
            <v>210000</v>
          </cell>
          <cell r="M50">
            <v>0</v>
          </cell>
          <cell r="N50">
            <v>0</v>
          </cell>
          <cell r="O50">
            <v>0</v>
          </cell>
          <cell r="P50">
            <v>0</v>
          </cell>
          <cell r="Q50">
            <v>0</v>
          </cell>
          <cell r="R50">
            <v>0</v>
          </cell>
        </row>
        <row r="51">
          <cell r="B51" t="str">
            <v>3131</v>
          </cell>
          <cell r="C51" t="str">
            <v>Servicio de agua</v>
          </cell>
          <cell r="D51">
            <v>3500</v>
          </cell>
          <cell r="F51">
            <v>3500</v>
          </cell>
          <cell r="G51">
            <v>0</v>
          </cell>
          <cell r="H51">
            <v>0</v>
          </cell>
          <cell r="I51">
            <v>0</v>
          </cell>
          <cell r="J51">
            <v>0</v>
          </cell>
          <cell r="K51">
            <v>0</v>
          </cell>
          <cell r="L51">
            <v>3500</v>
          </cell>
          <cell r="M51">
            <v>0</v>
          </cell>
          <cell r="N51">
            <v>0</v>
          </cell>
          <cell r="O51">
            <v>0</v>
          </cell>
          <cell r="P51">
            <v>0</v>
          </cell>
          <cell r="Q51">
            <v>0</v>
          </cell>
          <cell r="R51">
            <v>0</v>
          </cell>
        </row>
        <row r="52">
          <cell r="B52" t="str">
            <v>3141</v>
          </cell>
          <cell r="C52" t="str">
            <v>Servicio Telefonico Tradicional</v>
          </cell>
          <cell r="D52">
            <v>25000</v>
          </cell>
          <cell r="F52">
            <v>25000</v>
          </cell>
          <cell r="G52">
            <v>0</v>
          </cell>
          <cell r="H52">
            <v>0</v>
          </cell>
          <cell r="I52">
            <v>0</v>
          </cell>
          <cell r="J52">
            <v>0</v>
          </cell>
          <cell r="K52">
            <v>0</v>
          </cell>
          <cell r="L52">
            <v>19000</v>
          </cell>
          <cell r="M52">
            <v>6000</v>
          </cell>
          <cell r="N52">
            <v>0</v>
          </cell>
          <cell r="O52">
            <v>0</v>
          </cell>
          <cell r="P52">
            <v>0</v>
          </cell>
          <cell r="Q52">
            <v>0</v>
          </cell>
          <cell r="R52">
            <v>0</v>
          </cell>
        </row>
        <row r="53">
          <cell r="B53" t="str">
            <v>3171</v>
          </cell>
          <cell r="C53" t="str">
            <v>Servicio de acceso a internet</v>
          </cell>
          <cell r="D53">
            <v>15000</v>
          </cell>
          <cell r="F53">
            <v>15000</v>
          </cell>
          <cell r="G53">
            <v>0</v>
          </cell>
          <cell r="H53">
            <v>0</v>
          </cell>
          <cell r="I53">
            <v>0</v>
          </cell>
          <cell r="J53">
            <v>0</v>
          </cell>
          <cell r="K53">
            <v>0</v>
          </cell>
          <cell r="L53">
            <v>4000</v>
          </cell>
          <cell r="M53">
            <v>0</v>
          </cell>
          <cell r="N53">
            <v>0</v>
          </cell>
          <cell r="O53">
            <v>0</v>
          </cell>
          <cell r="P53">
            <v>0</v>
          </cell>
          <cell r="Q53">
            <v>0</v>
          </cell>
          <cell r="R53">
            <v>11000</v>
          </cell>
        </row>
        <row r="54">
          <cell r="B54" t="str">
            <v>3181</v>
          </cell>
          <cell r="C54" t="str">
            <v>Servicio postal y telegrafico</v>
          </cell>
          <cell r="D54">
            <v>2000</v>
          </cell>
          <cell r="F54">
            <v>2000</v>
          </cell>
          <cell r="G54">
            <v>0</v>
          </cell>
          <cell r="H54">
            <v>0</v>
          </cell>
          <cell r="I54">
            <v>0</v>
          </cell>
          <cell r="J54">
            <v>0</v>
          </cell>
          <cell r="K54">
            <v>0</v>
          </cell>
          <cell r="L54">
            <v>500</v>
          </cell>
          <cell r="M54">
            <v>500</v>
          </cell>
          <cell r="N54">
            <v>0</v>
          </cell>
          <cell r="O54">
            <v>500</v>
          </cell>
          <cell r="P54">
            <v>500</v>
          </cell>
          <cell r="Q54">
            <v>0</v>
          </cell>
          <cell r="R54">
            <v>0</v>
          </cell>
        </row>
        <row r="55">
          <cell r="B55" t="str">
            <v>3200</v>
          </cell>
          <cell r="C55" t="str">
            <v>SERVICIOS DE ARRENDAMIENTO</v>
          </cell>
          <cell r="D55">
            <v>115000</v>
          </cell>
        </row>
        <row r="56">
          <cell r="B56" t="str">
            <v>3221</v>
          </cell>
          <cell r="C56" t="str">
            <v>Arrend. de edificios y locales</v>
          </cell>
          <cell r="D56">
            <v>2000</v>
          </cell>
          <cell r="F56">
            <v>2000</v>
          </cell>
          <cell r="G56">
            <v>0</v>
          </cell>
          <cell r="H56">
            <v>0</v>
          </cell>
          <cell r="I56">
            <v>0</v>
          </cell>
          <cell r="J56">
            <v>0</v>
          </cell>
          <cell r="K56">
            <v>0</v>
          </cell>
          <cell r="L56">
            <v>2000</v>
          </cell>
          <cell r="M56">
            <v>0</v>
          </cell>
          <cell r="N56">
            <v>0</v>
          </cell>
          <cell r="O56">
            <v>0</v>
          </cell>
          <cell r="P56">
            <v>0</v>
          </cell>
          <cell r="Q56">
            <v>0</v>
          </cell>
          <cell r="R56">
            <v>0</v>
          </cell>
        </row>
        <row r="57">
          <cell r="B57" t="str">
            <v>3231</v>
          </cell>
          <cell r="C57" t="str">
            <v>Arrend. de mob. Y  equipo de admón</v>
          </cell>
          <cell r="D57">
            <v>2000</v>
          </cell>
          <cell r="F57">
            <v>2000</v>
          </cell>
          <cell r="G57">
            <v>0</v>
          </cell>
          <cell r="H57">
            <v>0</v>
          </cell>
          <cell r="I57">
            <v>0</v>
          </cell>
          <cell r="J57">
            <v>0</v>
          </cell>
          <cell r="K57">
            <v>0</v>
          </cell>
          <cell r="L57">
            <v>2000</v>
          </cell>
          <cell r="M57">
            <v>0</v>
          </cell>
          <cell r="N57">
            <v>0</v>
          </cell>
          <cell r="O57">
            <v>0</v>
          </cell>
          <cell r="P57">
            <v>0</v>
          </cell>
          <cell r="Q57">
            <v>0</v>
          </cell>
          <cell r="R57">
            <v>0</v>
          </cell>
        </row>
        <row r="58">
          <cell r="B58" t="str">
            <v>3271</v>
          </cell>
          <cell r="C58" t="str">
            <v>Patentes y regalias</v>
          </cell>
          <cell r="D58">
            <v>110000</v>
          </cell>
          <cell r="F58">
            <v>110000</v>
          </cell>
          <cell r="G58">
            <v>0</v>
          </cell>
          <cell r="H58">
            <v>0</v>
          </cell>
          <cell r="I58">
            <v>0</v>
          </cell>
          <cell r="J58">
            <v>0</v>
          </cell>
          <cell r="K58">
            <v>0</v>
          </cell>
          <cell r="L58">
            <v>29997</v>
          </cell>
          <cell r="M58">
            <v>0</v>
          </cell>
          <cell r="N58">
            <v>0</v>
          </cell>
          <cell r="O58">
            <v>0</v>
          </cell>
          <cell r="P58">
            <v>0</v>
          </cell>
          <cell r="Q58">
            <v>0</v>
          </cell>
          <cell r="R58">
            <v>80003</v>
          </cell>
        </row>
        <row r="59">
          <cell r="B59" t="str">
            <v>3291</v>
          </cell>
          <cell r="C59" t="str">
            <v>Otros arrendamientos</v>
          </cell>
          <cell r="D59">
            <v>1000</v>
          </cell>
          <cell r="F59">
            <v>1000</v>
          </cell>
          <cell r="G59">
            <v>0</v>
          </cell>
          <cell r="H59">
            <v>0</v>
          </cell>
          <cell r="I59">
            <v>0</v>
          </cell>
          <cell r="J59">
            <v>0</v>
          </cell>
          <cell r="K59">
            <v>0</v>
          </cell>
          <cell r="L59">
            <v>1000</v>
          </cell>
          <cell r="M59">
            <v>0</v>
          </cell>
          <cell r="N59">
            <v>0</v>
          </cell>
          <cell r="O59">
            <v>0</v>
          </cell>
          <cell r="P59">
            <v>0</v>
          </cell>
          <cell r="Q59">
            <v>0</v>
          </cell>
          <cell r="R59">
            <v>0</v>
          </cell>
        </row>
        <row r="60">
          <cell r="B60" t="str">
            <v>3300</v>
          </cell>
          <cell r="C60" t="str">
            <v>SERVICIOS PROF.CIENTIFICOS DE AUDITORÍA</v>
          </cell>
          <cell r="D60">
            <v>792000</v>
          </cell>
        </row>
        <row r="61">
          <cell r="B61" t="str">
            <v>3311</v>
          </cell>
          <cell r="C61" t="str">
            <v>Servicio legales, de contabilidad, auditoria</v>
          </cell>
          <cell r="D61">
            <v>2000</v>
          </cell>
          <cell r="F61">
            <v>2000</v>
          </cell>
          <cell r="G61">
            <v>0</v>
          </cell>
          <cell r="H61">
            <v>0</v>
          </cell>
          <cell r="I61">
            <v>0</v>
          </cell>
          <cell r="J61">
            <v>0</v>
          </cell>
          <cell r="K61">
            <v>0</v>
          </cell>
          <cell r="L61">
            <v>2000</v>
          </cell>
          <cell r="M61">
            <v>0</v>
          </cell>
          <cell r="N61">
            <v>0</v>
          </cell>
          <cell r="O61">
            <v>0</v>
          </cell>
          <cell r="P61">
            <v>0</v>
          </cell>
          <cell r="Q61">
            <v>0</v>
          </cell>
          <cell r="R61">
            <v>0</v>
          </cell>
        </row>
        <row r="62">
          <cell r="B62" t="str">
            <v>3331</v>
          </cell>
          <cell r="C62" t="str">
            <v>Servicio de consultoría administrativa</v>
          </cell>
          <cell r="D62">
            <v>507000</v>
          </cell>
          <cell r="F62">
            <v>507000</v>
          </cell>
          <cell r="G62">
            <v>0</v>
          </cell>
          <cell r="H62">
            <v>0</v>
          </cell>
          <cell r="I62">
            <v>0</v>
          </cell>
          <cell r="J62">
            <v>0</v>
          </cell>
          <cell r="K62">
            <v>0</v>
          </cell>
          <cell r="L62">
            <v>367777</v>
          </cell>
          <cell r="M62">
            <v>0</v>
          </cell>
          <cell r="N62">
            <v>139223</v>
          </cell>
          <cell r="O62">
            <v>0</v>
          </cell>
          <cell r="P62">
            <v>0</v>
          </cell>
          <cell r="Q62">
            <v>0</v>
          </cell>
          <cell r="R62">
            <v>0</v>
          </cell>
        </row>
        <row r="63">
          <cell r="B63" t="str">
            <v>3341</v>
          </cell>
          <cell r="C63" t="str">
            <v>Servicio de capacitación a serv. públicos</v>
          </cell>
          <cell r="D63">
            <v>30000</v>
          </cell>
          <cell r="F63">
            <v>30000</v>
          </cell>
          <cell r="G63">
            <v>0</v>
          </cell>
          <cell r="H63">
            <v>2499</v>
          </cell>
          <cell r="I63">
            <v>0</v>
          </cell>
          <cell r="J63">
            <v>5001</v>
          </cell>
          <cell r="K63">
            <v>2499</v>
          </cell>
          <cell r="L63">
            <v>5001</v>
          </cell>
          <cell r="M63">
            <v>0</v>
          </cell>
          <cell r="N63">
            <v>5001</v>
          </cell>
          <cell r="O63">
            <v>4998</v>
          </cell>
          <cell r="P63">
            <v>5001</v>
          </cell>
          <cell r="Q63">
            <v>0</v>
          </cell>
          <cell r="R63">
            <v>0</v>
          </cell>
        </row>
        <row r="64">
          <cell r="B64" t="str">
            <v>3361</v>
          </cell>
          <cell r="C64" t="str">
            <v>Servicio de apoyo admvo. fotocopiado</v>
          </cell>
          <cell r="D64">
            <v>5000</v>
          </cell>
          <cell r="F64">
            <v>5000</v>
          </cell>
          <cell r="G64">
            <v>0</v>
          </cell>
          <cell r="H64">
            <v>0</v>
          </cell>
          <cell r="I64">
            <v>0</v>
          </cell>
          <cell r="J64">
            <v>0</v>
          </cell>
          <cell r="K64">
            <v>0</v>
          </cell>
          <cell r="L64">
            <v>5000</v>
          </cell>
          <cell r="M64">
            <v>0</v>
          </cell>
          <cell r="N64">
            <v>0</v>
          </cell>
          <cell r="O64">
            <v>0</v>
          </cell>
          <cell r="P64">
            <v>0</v>
          </cell>
          <cell r="Q64">
            <v>0</v>
          </cell>
          <cell r="R64">
            <v>0</v>
          </cell>
        </row>
        <row r="65">
          <cell r="B65" t="str">
            <v>3381</v>
          </cell>
          <cell r="C65" t="str">
            <v>Servicio de vigilancia</v>
          </cell>
          <cell r="D65">
            <v>248000</v>
          </cell>
          <cell r="F65">
            <v>248000</v>
          </cell>
          <cell r="G65">
            <v>0</v>
          </cell>
          <cell r="H65">
            <v>0</v>
          </cell>
          <cell r="I65">
            <v>0</v>
          </cell>
          <cell r="J65">
            <v>0</v>
          </cell>
          <cell r="K65">
            <v>0</v>
          </cell>
          <cell r="L65">
            <v>248000</v>
          </cell>
          <cell r="M65">
            <v>0</v>
          </cell>
          <cell r="N65">
            <v>0</v>
          </cell>
          <cell r="O65">
            <v>0</v>
          </cell>
          <cell r="P65">
            <v>0</v>
          </cell>
          <cell r="Q65">
            <v>0</v>
          </cell>
          <cell r="R65">
            <v>0</v>
          </cell>
        </row>
        <row r="66">
          <cell r="B66" t="str">
            <v>3400</v>
          </cell>
          <cell r="C66" t="str">
            <v>SERV.FINANCIEROS,BANCARIOS</v>
          </cell>
          <cell r="D66">
            <v>127000</v>
          </cell>
        </row>
        <row r="67">
          <cell r="B67" t="str">
            <v>3411</v>
          </cell>
          <cell r="C67" t="str">
            <v>Servicios Financieros y bancarios</v>
          </cell>
          <cell r="D67">
            <v>15000</v>
          </cell>
          <cell r="F67">
            <v>15000</v>
          </cell>
          <cell r="G67">
            <v>0</v>
          </cell>
          <cell r="H67">
            <v>0</v>
          </cell>
          <cell r="I67">
            <v>0</v>
          </cell>
          <cell r="J67">
            <v>0</v>
          </cell>
          <cell r="K67">
            <v>0</v>
          </cell>
          <cell r="L67">
            <v>15000</v>
          </cell>
          <cell r="M67">
            <v>0</v>
          </cell>
          <cell r="N67">
            <v>0</v>
          </cell>
          <cell r="O67">
            <v>0</v>
          </cell>
          <cell r="P67">
            <v>0</v>
          </cell>
          <cell r="Q67">
            <v>0</v>
          </cell>
          <cell r="R67">
            <v>0</v>
          </cell>
        </row>
        <row r="68">
          <cell r="B68" t="str">
            <v>3451</v>
          </cell>
          <cell r="C68" t="str">
            <v>Seguro de bienes patrimoniales</v>
          </cell>
          <cell r="D68">
            <v>110000</v>
          </cell>
          <cell r="F68">
            <v>110000</v>
          </cell>
          <cell r="G68">
            <v>0</v>
          </cell>
          <cell r="H68">
            <v>17006</v>
          </cell>
          <cell r="I68">
            <v>6996</v>
          </cell>
          <cell r="J68">
            <v>0</v>
          </cell>
          <cell r="K68">
            <v>0</v>
          </cell>
          <cell r="L68">
            <v>70004</v>
          </cell>
          <cell r="M68">
            <v>8998</v>
          </cell>
          <cell r="N68">
            <v>6006</v>
          </cell>
          <cell r="O68">
            <v>0</v>
          </cell>
          <cell r="P68">
            <v>0</v>
          </cell>
          <cell r="Q68">
            <v>989.99999999999989</v>
          </cell>
          <cell r="R68">
            <v>0</v>
          </cell>
        </row>
        <row r="69">
          <cell r="B69" t="str">
            <v>3471</v>
          </cell>
          <cell r="C69" t="str">
            <v>Fletes y Maniobras</v>
          </cell>
          <cell r="D69">
            <v>2000</v>
          </cell>
          <cell r="F69">
            <v>2000</v>
          </cell>
          <cell r="G69">
            <v>0</v>
          </cell>
          <cell r="H69">
            <v>0</v>
          </cell>
          <cell r="I69">
            <v>0</v>
          </cell>
          <cell r="J69">
            <v>0</v>
          </cell>
          <cell r="K69">
            <v>0</v>
          </cell>
          <cell r="L69">
            <v>2000</v>
          </cell>
          <cell r="M69">
            <v>0</v>
          </cell>
          <cell r="N69">
            <v>0</v>
          </cell>
          <cell r="O69">
            <v>0</v>
          </cell>
          <cell r="P69">
            <v>0</v>
          </cell>
          <cell r="Q69">
            <v>0</v>
          </cell>
          <cell r="R69">
            <v>0</v>
          </cell>
        </row>
        <row r="70">
          <cell r="B70" t="str">
            <v>3500</v>
          </cell>
          <cell r="C70" t="str">
            <v>SERV.DE INSTALACIÓN,REP.</v>
          </cell>
          <cell r="D70">
            <v>252000</v>
          </cell>
        </row>
        <row r="71">
          <cell r="B71" t="str">
            <v>3511</v>
          </cell>
          <cell r="C71" t="str">
            <v>Conservación y mtto. menor de inmuebles</v>
          </cell>
          <cell r="D71">
            <v>20000</v>
          </cell>
          <cell r="F71">
            <v>20000</v>
          </cell>
          <cell r="G71">
            <v>0</v>
          </cell>
          <cell r="H71">
            <v>0</v>
          </cell>
          <cell r="I71">
            <v>0</v>
          </cell>
          <cell r="J71">
            <v>0</v>
          </cell>
          <cell r="K71">
            <v>0</v>
          </cell>
          <cell r="L71">
            <v>20000</v>
          </cell>
          <cell r="M71">
            <v>0</v>
          </cell>
          <cell r="N71">
            <v>0</v>
          </cell>
          <cell r="O71">
            <v>0</v>
          </cell>
          <cell r="P71">
            <v>0</v>
          </cell>
          <cell r="Q71">
            <v>0</v>
          </cell>
          <cell r="R71">
            <v>0</v>
          </cell>
        </row>
        <row r="72">
          <cell r="B72" t="str">
            <v>3521</v>
          </cell>
          <cell r="C72" t="str">
            <v>Instalación, rep. y mtto.de vehiculos</v>
          </cell>
          <cell r="D72">
            <v>10000</v>
          </cell>
          <cell r="F72">
            <v>10000</v>
          </cell>
          <cell r="G72">
            <v>0</v>
          </cell>
          <cell r="H72">
            <v>0</v>
          </cell>
          <cell r="I72">
            <v>0</v>
          </cell>
          <cell r="J72">
            <v>0</v>
          </cell>
          <cell r="K72">
            <v>0</v>
          </cell>
          <cell r="L72">
            <v>10000</v>
          </cell>
          <cell r="M72">
            <v>0</v>
          </cell>
          <cell r="N72">
            <v>0</v>
          </cell>
          <cell r="O72">
            <v>0</v>
          </cell>
          <cell r="P72">
            <v>0</v>
          </cell>
          <cell r="Q72">
            <v>0</v>
          </cell>
          <cell r="R72">
            <v>0</v>
          </cell>
        </row>
        <row r="73">
          <cell r="B73" t="str">
            <v>3531</v>
          </cell>
          <cell r="C73" t="str">
            <v xml:space="preserve">Instalación rep. mtto. </v>
          </cell>
          <cell r="D73">
            <v>10000</v>
          </cell>
          <cell r="F73">
            <v>10000</v>
          </cell>
          <cell r="G73">
            <v>0</v>
          </cell>
          <cell r="H73">
            <v>0</v>
          </cell>
          <cell r="I73">
            <v>0</v>
          </cell>
          <cell r="J73">
            <v>0</v>
          </cell>
          <cell r="K73">
            <v>0</v>
          </cell>
          <cell r="L73">
            <v>4000</v>
          </cell>
          <cell r="M73">
            <v>0</v>
          </cell>
          <cell r="N73">
            <v>0</v>
          </cell>
          <cell r="O73">
            <v>0</v>
          </cell>
          <cell r="P73">
            <v>0</v>
          </cell>
          <cell r="Q73">
            <v>0</v>
          </cell>
          <cell r="R73">
            <v>6000</v>
          </cell>
        </row>
        <row r="74">
          <cell r="B74" t="str">
            <v>3551</v>
          </cell>
          <cell r="C74" t="str">
            <v>Reparación mtto. y cons.</v>
          </cell>
          <cell r="D74">
            <v>60000</v>
          </cell>
          <cell r="F74">
            <v>60000</v>
          </cell>
          <cell r="G74">
            <v>7002</v>
          </cell>
          <cell r="H74">
            <v>4001.9999999999995</v>
          </cell>
          <cell r="I74">
            <v>4998</v>
          </cell>
          <cell r="J74">
            <v>0</v>
          </cell>
          <cell r="K74">
            <v>0</v>
          </cell>
          <cell r="L74">
            <v>15000</v>
          </cell>
          <cell r="M74">
            <v>10002</v>
          </cell>
          <cell r="N74">
            <v>9000</v>
          </cell>
          <cell r="O74">
            <v>0</v>
          </cell>
          <cell r="P74">
            <v>0</v>
          </cell>
          <cell r="Q74">
            <v>9996</v>
          </cell>
          <cell r="R74">
            <v>0</v>
          </cell>
        </row>
        <row r="75">
          <cell r="B75" t="str">
            <v>3581</v>
          </cell>
          <cell r="C75" t="str">
            <v>Servicios de lavanderia, limpieza y manejo</v>
          </cell>
          <cell r="D75">
            <v>132000</v>
          </cell>
          <cell r="F75">
            <v>132000</v>
          </cell>
          <cell r="G75">
            <v>0</v>
          </cell>
          <cell r="H75">
            <v>0</v>
          </cell>
          <cell r="I75">
            <v>0</v>
          </cell>
          <cell r="J75">
            <v>0</v>
          </cell>
          <cell r="K75">
            <v>0</v>
          </cell>
          <cell r="L75">
            <v>132000</v>
          </cell>
          <cell r="M75">
            <v>0</v>
          </cell>
          <cell r="N75">
            <v>0</v>
          </cell>
          <cell r="O75">
            <v>0</v>
          </cell>
          <cell r="P75">
            <v>0</v>
          </cell>
          <cell r="Q75">
            <v>0</v>
          </cell>
          <cell r="R75">
            <v>0</v>
          </cell>
        </row>
        <row r="76">
          <cell r="B76" t="str">
            <v>3591</v>
          </cell>
          <cell r="C76" t="str">
            <v>Servicios de jardinería y fumigación</v>
          </cell>
          <cell r="D76">
            <v>20000</v>
          </cell>
          <cell r="F76">
            <v>20000</v>
          </cell>
          <cell r="G76">
            <v>0</v>
          </cell>
          <cell r="H76">
            <v>0</v>
          </cell>
          <cell r="I76">
            <v>0</v>
          </cell>
          <cell r="J76">
            <v>0</v>
          </cell>
          <cell r="K76">
            <v>0</v>
          </cell>
          <cell r="L76">
            <v>15000</v>
          </cell>
          <cell r="M76">
            <v>0</v>
          </cell>
          <cell r="N76">
            <v>5000</v>
          </cell>
          <cell r="O76">
            <v>0</v>
          </cell>
          <cell r="P76">
            <v>0</v>
          </cell>
          <cell r="Q76">
            <v>0</v>
          </cell>
          <cell r="R76">
            <v>0</v>
          </cell>
        </row>
        <row r="77">
          <cell r="B77" t="str">
            <v>3600</v>
          </cell>
          <cell r="C77" t="str">
            <v>SERVICIOS DE COMUNICACIÓN SOCIAL</v>
          </cell>
          <cell r="D77">
            <v>26000</v>
          </cell>
        </row>
        <row r="78">
          <cell r="B78" t="str">
            <v>3611</v>
          </cell>
          <cell r="C78" t="str">
            <v>Períodicos y revistas</v>
          </cell>
          <cell r="D78">
            <v>12000</v>
          </cell>
          <cell r="F78">
            <v>12000</v>
          </cell>
          <cell r="G78">
            <v>0</v>
          </cell>
          <cell r="H78">
            <v>0</v>
          </cell>
          <cell r="I78">
            <v>0</v>
          </cell>
          <cell r="J78">
            <v>0</v>
          </cell>
          <cell r="K78">
            <v>0</v>
          </cell>
          <cell r="L78">
            <v>0</v>
          </cell>
          <cell r="M78">
            <v>0</v>
          </cell>
          <cell r="N78">
            <v>12000</v>
          </cell>
          <cell r="O78">
            <v>0</v>
          </cell>
          <cell r="P78">
            <v>0</v>
          </cell>
          <cell r="Q78">
            <v>0</v>
          </cell>
          <cell r="R78">
            <v>0</v>
          </cell>
        </row>
        <row r="79">
          <cell r="B79" t="str">
            <v>3612</v>
          </cell>
          <cell r="C79" t="str">
            <v>Impresiones y publicaciones oficiales</v>
          </cell>
          <cell r="D79">
            <v>2000</v>
          </cell>
          <cell r="F79">
            <v>2000</v>
          </cell>
          <cell r="G79">
            <v>0</v>
          </cell>
          <cell r="H79">
            <v>1000</v>
          </cell>
          <cell r="I79">
            <v>0</v>
          </cell>
          <cell r="J79">
            <v>0</v>
          </cell>
          <cell r="K79">
            <v>0</v>
          </cell>
          <cell r="L79">
            <v>0</v>
          </cell>
          <cell r="M79">
            <v>0</v>
          </cell>
          <cell r="N79">
            <v>1000</v>
          </cell>
          <cell r="O79">
            <v>0</v>
          </cell>
          <cell r="P79">
            <v>0</v>
          </cell>
          <cell r="Q79">
            <v>0</v>
          </cell>
          <cell r="R79">
            <v>0</v>
          </cell>
        </row>
        <row r="80">
          <cell r="B80" t="str">
            <v>3613</v>
          </cell>
          <cell r="C80" t="str">
            <v>Radio y Televisión</v>
          </cell>
          <cell r="D80">
            <v>10000</v>
          </cell>
          <cell r="F80">
            <v>10000</v>
          </cell>
          <cell r="G80">
            <v>0</v>
          </cell>
          <cell r="H80">
            <v>0</v>
          </cell>
          <cell r="I80">
            <v>0</v>
          </cell>
          <cell r="J80">
            <v>0</v>
          </cell>
          <cell r="K80">
            <v>0</v>
          </cell>
          <cell r="L80">
            <v>0</v>
          </cell>
          <cell r="M80">
            <v>0</v>
          </cell>
          <cell r="N80">
            <v>10000</v>
          </cell>
          <cell r="O80">
            <v>0</v>
          </cell>
          <cell r="P80">
            <v>0</v>
          </cell>
          <cell r="Q80">
            <v>0</v>
          </cell>
          <cell r="R80">
            <v>0</v>
          </cell>
        </row>
        <row r="81">
          <cell r="B81" t="str">
            <v>3661</v>
          </cell>
          <cell r="C81" t="str">
            <v>Servicio de creación y difusión</v>
          </cell>
          <cell r="D81">
            <v>2000</v>
          </cell>
          <cell r="F81">
            <v>2000</v>
          </cell>
          <cell r="G81">
            <v>0</v>
          </cell>
          <cell r="H81">
            <v>0</v>
          </cell>
          <cell r="I81">
            <v>0</v>
          </cell>
          <cell r="J81">
            <v>1000</v>
          </cell>
          <cell r="K81">
            <v>0</v>
          </cell>
          <cell r="L81">
            <v>0</v>
          </cell>
          <cell r="M81">
            <v>0</v>
          </cell>
          <cell r="N81">
            <v>1000</v>
          </cell>
          <cell r="O81">
            <v>0</v>
          </cell>
          <cell r="P81">
            <v>0</v>
          </cell>
          <cell r="Q81">
            <v>0</v>
          </cell>
          <cell r="R81">
            <v>0</v>
          </cell>
        </row>
        <row r="82">
          <cell r="B82" t="str">
            <v>3700</v>
          </cell>
          <cell r="C82" t="str">
            <v>SERVICIO DE TRASLADO Y VIÁTICOS</v>
          </cell>
          <cell r="D82">
            <v>6000</v>
          </cell>
        </row>
        <row r="83">
          <cell r="B83" t="str">
            <v>3711</v>
          </cell>
          <cell r="C83" t="str">
            <v>Pasajes aéreos</v>
          </cell>
          <cell r="D83">
            <v>2000</v>
          </cell>
          <cell r="F83">
            <v>2000</v>
          </cell>
          <cell r="G83">
            <v>0</v>
          </cell>
          <cell r="H83">
            <v>0</v>
          </cell>
          <cell r="I83">
            <v>0</v>
          </cell>
          <cell r="J83">
            <v>0</v>
          </cell>
          <cell r="K83">
            <v>0</v>
          </cell>
          <cell r="L83">
            <v>0</v>
          </cell>
          <cell r="M83">
            <v>2000</v>
          </cell>
          <cell r="N83">
            <v>0</v>
          </cell>
          <cell r="O83">
            <v>0</v>
          </cell>
          <cell r="P83">
            <v>0</v>
          </cell>
          <cell r="Q83">
            <v>0</v>
          </cell>
          <cell r="R83">
            <v>0</v>
          </cell>
        </row>
        <row r="84">
          <cell r="B84" t="str">
            <v>3721</v>
          </cell>
          <cell r="C84" t="str">
            <v>Pasajes terrestres</v>
          </cell>
          <cell r="D84">
            <v>2000</v>
          </cell>
          <cell r="F84">
            <v>2000</v>
          </cell>
          <cell r="G84">
            <v>0</v>
          </cell>
          <cell r="H84">
            <v>0</v>
          </cell>
          <cell r="I84">
            <v>0</v>
          </cell>
          <cell r="J84">
            <v>0</v>
          </cell>
          <cell r="K84">
            <v>0</v>
          </cell>
          <cell r="L84">
            <v>1000</v>
          </cell>
          <cell r="M84">
            <v>1000</v>
          </cell>
          <cell r="N84">
            <v>0</v>
          </cell>
          <cell r="O84">
            <v>0</v>
          </cell>
          <cell r="P84">
            <v>0</v>
          </cell>
          <cell r="Q84">
            <v>0</v>
          </cell>
          <cell r="R84">
            <v>0</v>
          </cell>
        </row>
        <row r="85">
          <cell r="B85" t="str">
            <v>3751</v>
          </cell>
          <cell r="C85" t="str">
            <v>Viáticos en el pais</v>
          </cell>
          <cell r="D85">
            <v>2000</v>
          </cell>
          <cell r="F85">
            <v>2000</v>
          </cell>
          <cell r="G85">
            <v>0</v>
          </cell>
          <cell r="H85">
            <v>0</v>
          </cell>
          <cell r="I85">
            <v>0</v>
          </cell>
          <cell r="J85">
            <v>0</v>
          </cell>
          <cell r="K85">
            <v>0</v>
          </cell>
          <cell r="L85">
            <v>0</v>
          </cell>
          <cell r="M85">
            <v>2000</v>
          </cell>
          <cell r="N85">
            <v>0</v>
          </cell>
          <cell r="O85">
            <v>0</v>
          </cell>
          <cell r="P85">
            <v>0</v>
          </cell>
          <cell r="Q85">
            <v>0</v>
          </cell>
          <cell r="R85">
            <v>0</v>
          </cell>
        </row>
        <row r="86">
          <cell r="B86" t="str">
            <v>3800</v>
          </cell>
          <cell r="C86" t="str">
            <v>SERVICIOS OFICIALES</v>
          </cell>
          <cell r="D86">
            <v>4000</v>
          </cell>
        </row>
        <row r="87">
          <cell r="B87" t="str">
            <v>3831</v>
          </cell>
          <cell r="C87" t="str">
            <v>Congresos y convenciones</v>
          </cell>
          <cell r="D87">
            <v>2000</v>
          </cell>
          <cell r="F87">
            <v>2000</v>
          </cell>
          <cell r="G87">
            <v>0</v>
          </cell>
          <cell r="H87">
            <v>0</v>
          </cell>
          <cell r="I87">
            <v>0</v>
          </cell>
          <cell r="J87">
            <v>0</v>
          </cell>
          <cell r="K87">
            <v>0</v>
          </cell>
          <cell r="L87">
            <v>0</v>
          </cell>
          <cell r="M87">
            <v>1000</v>
          </cell>
          <cell r="N87">
            <v>1000</v>
          </cell>
          <cell r="O87">
            <v>0</v>
          </cell>
          <cell r="P87">
            <v>0</v>
          </cell>
          <cell r="Q87">
            <v>0</v>
          </cell>
          <cell r="R87">
            <v>0</v>
          </cell>
        </row>
        <row r="88">
          <cell r="B88" t="str">
            <v>3851</v>
          </cell>
          <cell r="C88" t="str">
            <v>Gastos de representación</v>
          </cell>
          <cell r="D88">
            <v>2000</v>
          </cell>
          <cell r="F88">
            <v>2000</v>
          </cell>
          <cell r="G88">
            <v>0</v>
          </cell>
          <cell r="H88">
            <v>0</v>
          </cell>
          <cell r="I88">
            <v>0</v>
          </cell>
          <cell r="J88">
            <v>0</v>
          </cell>
          <cell r="K88">
            <v>0</v>
          </cell>
          <cell r="L88">
            <v>0</v>
          </cell>
          <cell r="M88">
            <v>2000</v>
          </cell>
          <cell r="N88">
            <v>0</v>
          </cell>
          <cell r="O88">
            <v>0</v>
          </cell>
          <cell r="P88">
            <v>0</v>
          </cell>
          <cell r="Q88">
            <v>0</v>
          </cell>
          <cell r="R88">
            <v>0</v>
          </cell>
        </row>
        <row r="89">
          <cell r="B89" t="str">
            <v>3900</v>
          </cell>
          <cell r="C89" t="str">
            <v>OTROS SERVICIOS GENERALES</v>
          </cell>
          <cell r="D89">
            <v>727079</v>
          </cell>
        </row>
        <row r="90">
          <cell r="B90" t="str">
            <v>3921</v>
          </cell>
          <cell r="C90" t="str">
            <v>Impuestos y derechos</v>
          </cell>
          <cell r="D90">
            <v>27079</v>
          </cell>
          <cell r="F90">
            <v>27079</v>
          </cell>
          <cell r="G90">
            <v>0</v>
          </cell>
          <cell r="H90">
            <v>0</v>
          </cell>
          <cell r="I90">
            <v>0</v>
          </cell>
          <cell r="J90">
            <v>0</v>
          </cell>
          <cell r="K90">
            <v>0</v>
          </cell>
          <cell r="L90">
            <v>27079</v>
          </cell>
          <cell r="M90">
            <v>0</v>
          </cell>
          <cell r="N90">
            <v>0</v>
          </cell>
          <cell r="O90">
            <v>0</v>
          </cell>
          <cell r="P90">
            <v>0</v>
          </cell>
          <cell r="Q90">
            <v>0</v>
          </cell>
          <cell r="R90">
            <v>0</v>
          </cell>
        </row>
        <row r="91">
          <cell r="B91" t="str">
            <v>3981</v>
          </cell>
          <cell r="C91" t="str">
            <v>Impuesto sobre nomina</v>
          </cell>
          <cell r="D91">
            <v>700000</v>
          </cell>
          <cell r="F91">
            <v>700000</v>
          </cell>
          <cell r="G91">
            <v>0</v>
          </cell>
          <cell r="H91">
            <v>0</v>
          </cell>
          <cell r="I91">
            <v>0</v>
          </cell>
          <cell r="J91">
            <v>0</v>
          </cell>
          <cell r="K91">
            <v>0</v>
          </cell>
          <cell r="L91">
            <v>700000</v>
          </cell>
          <cell r="M91">
            <v>0</v>
          </cell>
          <cell r="N91">
            <v>0</v>
          </cell>
          <cell r="O91">
            <v>0</v>
          </cell>
          <cell r="P91">
            <v>0</v>
          </cell>
          <cell r="Q91">
            <v>0</v>
          </cell>
          <cell r="R91">
            <v>0</v>
          </cell>
        </row>
        <row r="93">
          <cell r="B93" t="str">
            <v>CAPITULO 5000 BIENES MUEBLES, INMUEBLES E INTANGIBLES</v>
          </cell>
          <cell r="D93">
            <v>259420</v>
          </cell>
          <cell r="F93">
            <v>259420</v>
          </cell>
          <cell r="G93">
            <v>19500</v>
          </cell>
          <cell r="H93">
            <v>23000</v>
          </cell>
          <cell r="I93">
            <v>27300</v>
          </cell>
          <cell r="J93">
            <v>28100</v>
          </cell>
          <cell r="K93">
            <v>27600</v>
          </cell>
          <cell r="L93">
            <v>0</v>
          </cell>
          <cell r="M93">
            <v>19500</v>
          </cell>
          <cell r="N93">
            <v>24000</v>
          </cell>
          <cell r="O93">
            <v>18000</v>
          </cell>
          <cell r="P93">
            <v>23000</v>
          </cell>
          <cell r="Q93">
            <v>24000</v>
          </cell>
          <cell r="R93">
            <v>25420</v>
          </cell>
        </row>
        <row r="94">
          <cell r="B94" t="str">
            <v>5100</v>
          </cell>
          <cell r="C94" t="str">
            <v>MOBILIARIO Y EQ.DE ADMÓN.</v>
          </cell>
          <cell r="D94">
            <v>220000</v>
          </cell>
          <cell r="F94">
            <v>259420</v>
          </cell>
          <cell r="G94">
            <v>19500</v>
          </cell>
          <cell r="H94">
            <v>23000</v>
          </cell>
          <cell r="I94">
            <v>27300</v>
          </cell>
          <cell r="J94">
            <v>28100</v>
          </cell>
          <cell r="K94">
            <v>27600</v>
          </cell>
          <cell r="L94">
            <v>0</v>
          </cell>
          <cell r="M94">
            <v>19500</v>
          </cell>
          <cell r="N94">
            <v>24000</v>
          </cell>
          <cell r="O94">
            <v>18000</v>
          </cell>
          <cell r="P94">
            <v>23000</v>
          </cell>
          <cell r="Q94">
            <v>24000</v>
          </cell>
          <cell r="R94">
            <v>25420</v>
          </cell>
        </row>
        <row r="95">
          <cell r="B95" t="str">
            <v>5111</v>
          </cell>
          <cell r="C95" t="str">
            <v>Muebles de oficina y estantería</v>
          </cell>
          <cell r="D95">
            <v>100000</v>
          </cell>
          <cell r="F95">
            <v>100000</v>
          </cell>
          <cell r="G95">
            <v>10000</v>
          </cell>
          <cell r="H95">
            <v>10000</v>
          </cell>
          <cell r="I95">
            <v>10000</v>
          </cell>
          <cell r="J95">
            <v>10000</v>
          </cell>
          <cell r="K95">
            <v>10000</v>
          </cell>
          <cell r="L95">
            <v>0</v>
          </cell>
          <cell r="M95">
            <v>10000</v>
          </cell>
          <cell r="N95">
            <v>10000</v>
          </cell>
          <cell r="O95">
            <v>5000</v>
          </cell>
          <cell r="P95">
            <v>10000</v>
          </cell>
          <cell r="Q95">
            <v>10000</v>
          </cell>
          <cell r="R95">
            <v>5000</v>
          </cell>
        </row>
        <row r="96">
          <cell r="B96" t="str">
            <v>5151</v>
          </cell>
          <cell r="C96" t="str">
            <v>Equipo de computo y tec. de la información</v>
          </cell>
          <cell r="D96">
            <v>100000</v>
          </cell>
          <cell r="F96">
            <v>100000</v>
          </cell>
          <cell r="G96">
            <v>5000</v>
          </cell>
          <cell r="H96">
            <v>10000</v>
          </cell>
          <cell r="I96">
            <v>10000</v>
          </cell>
          <cell r="J96">
            <v>10000</v>
          </cell>
          <cell r="K96">
            <v>10000</v>
          </cell>
          <cell r="L96">
            <v>0</v>
          </cell>
          <cell r="M96">
            <v>5000</v>
          </cell>
          <cell r="N96">
            <v>10000</v>
          </cell>
          <cell r="O96">
            <v>10000</v>
          </cell>
          <cell r="P96">
            <v>10000</v>
          </cell>
          <cell r="Q96">
            <v>10000</v>
          </cell>
          <cell r="R96">
            <v>10000</v>
          </cell>
        </row>
        <row r="97">
          <cell r="B97" t="str">
            <v>5191</v>
          </cell>
          <cell r="C97" t="str">
            <v>Otros mobiliarios y equipos de administración</v>
          </cell>
          <cell r="D97">
            <v>20000</v>
          </cell>
          <cell r="F97">
            <v>20000</v>
          </cell>
          <cell r="G97">
            <v>2000</v>
          </cell>
          <cell r="H97">
            <v>1000</v>
          </cell>
          <cell r="I97">
            <v>2000</v>
          </cell>
          <cell r="J97">
            <v>3000</v>
          </cell>
          <cell r="K97">
            <v>3000</v>
          </cell>
          <cell r="L97">
            <v>0</v>
          </cell>
          <cell r="M97">
            <v>2000</v>
          </cell>
          <cell r="N97">
            <v>2000</v>
          </cell>
          <cell r="O97">
            <v>1000</v>
          </cell>
          <cell r="P97">
            <v>1000</v>
          </cell>
          <cell r="Q97">
            <v>2000</v>
          </cell>
          <cell r="R97">
            <v>1000</v>
          </cell>
        </row>
        <row r="98">
          <cell r="B98" t="str">
            <v>5600</v>
          </cell>
          <cell r="C98" t="str">
            <v>MAQ.OTROS EQ.Y HERRAMIENTAS</v>
          </cell>
          <cell r="D98">
            <v>30000</v>
          </cell>
        </row>
        <row r="99">
          <cell r="B99" t="str">
            <v>5641</v>
          </cell>
          <cell r="C99" t="str">
            <v>Sistemas de aire acondicionado</v>
          </cell>
          <cell r="D99">
            <v>30000</v>
          </cell>
          <cell r="F99">
            <v>30000</v>
          </cell>
          <cell r="G99">
            <v>2500</v>
          </cell>
          <cell r="H99">
            <v>2000</v>
          </cell>
          <cell r="I99">
            <v>4800</v>
          </cell>
          <cell r="J99">
            <v>4100</v>
          </cell>
          <cell r="K99">
            <v>4100</v>
          </cell>
          <cell r="L99">
            <v>0</v>
          </cell>
          <cell r="M99">
            <v>2500</v>
          </cell>
          <cell r="N99">
            <v>2000</v>
          </cell>
          <cell r="O99">
            <v>2000</v>
          </cell>
          <cell r="P99">
            <v>2000</v>
          </cell>
          <cell r="Q99">
            <v>2000</v>
          </cell>
          <cell r="R99">
            <v>2000</v>
          </cell>
        </row>
        <row r="100">
          <cell r="B100" t="str">
            <v>5900</v>
          </cell>
          <cell r="C100" t="str">
            <v>ACTIVOS INTANGIBLES</v>
          </cell>
          <cell r="D100">
            <v>9420</v>
          </cell>
        </row>
        <row r="101">
          <cell r="B101" t="str">
            <v>5911</v>
          </cell>
          <cell r="C101" t="str">
            <v>Software</v>
          </cell>
          <cell r="D101">
            <v>9420</v>
          </cell>
          <cell r="F101">
            <v>9420</v>
          </cell>
          <cell r="G101">
            <v>0</v>
          </cell>
          <cell r="H101">
            <v>0</v>
          </cell>
          <cell r="I101">
            <v>500</v>
          </cell>
          <cell r="J101">
            <v>1000</v>
          </cell>
          <cell r="K101">
            <v>500</v>
          </cell>
          <cell r="L101">
            <v>0</v>
          </cell>
          <cell r="M101">
            <v>0</v>
          </cell>
          <cell r="N101">
            <v>0</v>
          </cell>
          <cell r="O101">
            <v>0</v>
          </cell>
          <cell r="P101">
            <v>0</v>
          </cell>
          <cell r="Q101">
            <v>0</v>
          </cell>
          <cell r="R101">
            <v>7420</v>
          </cell>
        </row>
      </sheetData>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23"/>
  <sheetViews>
    <sheetView zoomScale="110" zoomScaleNormal="110" workbookViewId="0">
      <selection activeCell="B11" sqref="B11"/>
    </sheetView>
  </sheetViews>
  <sheetFormatPr baseColWidth="10" defaultColWidth="11.42578125" defaultRowHeight="12.75"/>
  <cols>
    <col min="1" max="1" width="48" style="1" customWidth="1"/>
    <col min="2" max="2" width="28.85546875" style="1" customWidth="1"/>
    <col min="3" max="3" width="33.42578125" style="1" customWidth="1"/>
    <col min="4" max="6" width="11.42578125" style="1"/>
    <col min="7" max="7" width="22.28515625" style="1" customWidth="1"/>
    <col min="8" max="8" width="11.42578125" style="1"/>
    <col min="9" max="9" width="22.85546875" style="1" bestFit="1" customWidth="1"/>
    <col min="10" max="16384" width="11.42578125" style="1"/>
  </cols>
  <sheetData>
    <row r="2" spans="1:9" ht="24.75" customHeight="1">
      <c r="A2" s="965" t="s">
        <v>0</v>
      </c>
      <c r="B2" s="965"/>
      <c r="C2" s="965"/>
    </row>
    <row r="3" spans="1:9" ht="16.5">
      <c r="A3" s="966" t="s">
        <v>1127</v>
      </c>
      <c r="B3" s="966"/>
      <c r="C3" s="966"/>
    </row>
    <row r="4" spans="1:9" ht="16.5">
      <c r="A4" s="966" t="s">
        <v>1</v>
      </c>
      <c r="B4" s="966"/>
      <c r="C4" s="966"/>
    </row>
    <row r="5" spans="1:9" ht="15.75">
      <c r="A5" s="967" t="s">
        <v>2</v>
      </c>
      <c r="B5" s="967"/>
      <c r="C5" s="967"/>
    </row>
    <row r="6" spans="1:9">
      <c r="A6" s="2"/>
      <c r="B6" s="2"/>
      <c r="C6" s="2"/>
    </row>
    <row r="7" spans="1:9" ht="9.75" customHeight="1" thickBot="1">
      <c r="A7" s="2"/>
      <c r="B7" s="2"/>
      <c r="C7" s="2"/>
    </row>
    <row r="8" spans="1:9" ht="92.25" customHeight="1" thickTop="1" thickBot="1">
      <c r="A8" s="19" t="s">
        <v>3</v>
      </c>
      <c r="B8" s="19" t="s">
        <v>4</v>
      </c>
      <c r="C8" s="19" t="s">
        <v>5</v>
      </c>
    </row>
    <row r="9" spans="1:9" ht="10.5" customHeight="1" thickTop="1">
      <c r="A9" s="3"/>
      <c r="B9" s="3"/>
      <c r="C9" s="3"/>
    </row>
    <row r="10" spans="1:9" ht="20.100000000000001" customHeight="1">
      <c r="A10" s="4" t="s">
        <v>6</v>
      </c>
      <c r="B10" s="5">
        <f>+B11+B12+B13+B14+B15</f>
        <v>19034022052</v>
      </c>
      <c r="C10" s="6">
        <v>76.67</v>
      </c>
      <c r="F10" s="953"/>
    </row>
    <row r="11" spans="1:9" ht="20.100000000000001" customHeight="1">
      <c r="A11" s="7" t="s">
        <v>7</v>
      </c>
      <c r="B11" s="8">
        <v>2503153519</v>
      </c>
      <c r="C11" s="9">
        <v>10.08</v>
      </c>
      <c r="F11" s="953"/>
      <c r="G11" s="954"/>
      <c r="I11" s="17"/>
    </row>
    <row r="12" spans="1:9" ht="20.100000000000001" customHeight="1">
      <c r="A12" s="10" t="s">
        <v>8</v>
      </c>
      <c r="B12" s="8">
        <v>1911845583</v>
      </c>
      <c r="C12" s="9">
        <v>7.7</v>
      </c>
      <c r="F12" s="953"/>
    </row>
    <row r="13" spans="1:9" ht="20.100000000000001" customHeight="1">
      <c r="A13" s="10" t="s">
        <v>9</v>
      </c>
      <c r="B13" s="8">
        <v>12848953402</v>
      </c>
      <c r="C13" s="9">
        <v>51.76</v>
      </c>
      <c r="F13" s="953"/>
    </row>
    <row r="14" spans="1:9" ht="20.100000000000001" customHeight="1">
      <c r="A14" s="10" t="s">
        <v>10</v>
      </c>
      <c r="B14" s="8">
        <v>548648296</v>
      </c>
      <c r="C14" s="9">
        <v>2.21</v>
      </c>
      <c r="F14" s="953"/>
    </row>
    <row r="15" spans="1:9" ht="20.100000000000001" customHeight="1">
      <c r="A15" s="10" t="s">
        <v>1097</v>
      </c>
      <c r="B15" s="8">
        <v>1221421252</v>
      </c>
      <c r="C15" s="9">
        <v>4.92</v>
      </c>
      <c r="F15" s="953"/>
    </row>
    <row r="16" spans="1:9" ht="9.75" customHeight="1">
      <c r="A16" s="11"/>
      <c r="B16" s="12"/>
      <c r="C16" s="13"/>
      <c r="F16" s="953"/>
    </row>
    <row r="17" spans="1:6" ht="19.5" customHeight="1">
      <c r="A17" s="4" t="s">
        <v>11</v>
      </c>
      <c r="B17" s="12">
        <f>+B18</f>
        <v>5792696869</v>
      </c>
      <c r="C17" s="6">
        <v>23.33</v>
      </c>
      <c r="F17" s="953"/>
    </row>
    <row r="18" spans="1:6" ht="26.25" customHeight="1" thickBot="1">
      <c r="A18" s="14" t="s">
        <v>12</v>
      </c>
      <c r="B18" s="15">
        <v>5792696869</v>
      </c>
      <c r="C18" s="9">
        <v>23.33</v>
      </c>
    </row>
    <row r="19" spans="1:6" ht="17.25" thickTop="1" thickBot="1">
      <c r="A19" s="19" t="s">
        <v>13</v>
      </c>
      <c r="B19" s="802">
        <f>B10+B17</f>
        <v>24826718921</v>
      </c>
      <c r="C19" s="803">
        <f>C10+C17</f>
        <v>100</v>
      </c>
    </row>
    <row r="20" spans="1:6" ht="13.5" thickTop="1">
      <c r="B20" s="16"/>
      <c r="C20" s="17"/>
    </row>
    <row r="21" spans="1:6">
      <c r="B21" s="16"/>
    </row>
    <row r="23" spans="1:6">
      <c r="B23" s="16"/>
    </row>
  </sheetData>
  <mergeCells count="4">
    <mergeCell ref="A2:C2"/>
    <mergeCell ref="A3:C3"/>
    <mergeCell ref="A4:C4"/>
    <mergeCell ref="A5:C5"/>
  </mergeCells>
  <printOptions horizontalCentered="1"/>
  <pageMargins left="0.31496062992125984" right="0.31496062992125984" top="0.74803149606299213" bottom="0.74803149606299213" header="0.31496062992125984" footer="0.31496062992125984"/>
  <pageSetup scale="90"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26"/>
  <sheetViews>
    <sheetView zoomScale="110" zoomScaleNormal="110" workbookViewId="0">
      <selection activeCell="H10" sqref="H10"/>
    </sheetView>
  </sheetViews>
  <sheetFormatPr baseColWidth="10" defaultColWidth="11.42578125" defaultRowHeight="12.75"/>
  <cols>
    <col min="1" max="1" width="76.140625" style="1" customWidth="1"/>
    <col min="2" max="2" width="20.85546875" style="1" customWidth="1"/>
    <col min="3" max="3" width="9" style="1" customWidth="1"/>
    <col min="4" max="16384" width="11.42578125" style="1"/>
  </cols>
  <sheetData>
    <row r="1" spans="1:3" ht="15.75">
      <c r="A1" s="101"/>
      <c r="B1" s="140"/>
      <c r="C1" s="140"/>
    </row>
    <row r="2" spans="1:3" ht="20.25" customHeight="1">
      <c r="A2" s="1008" t="s">
        <v>232</v>
      </c>
      <c r="B2" s="1008"/>
      <c r="C2" s="140"/>
    </row>
    <row r="3" spans="1:3" ht="20.25" customHeight="1">
      <c r="A3" s="1069" t="s">
        <v>1127</v>
      </c>
      <c r="B3" s="1069"/>
      <c r="C3" s="95"/>
    </row>
    <row r="4" spans="1:3" ht="21" customHeight="1">
      <c r="A4" s="1070" t="s">
        <v>1346</v>
      </c>
      <c r="B4" s="1070"/>
      <c r="C4" s="140"/>
    </row>
    <row r="5" spans="1:3" ht="15">
      <c r="A5" s="986" t="s">
        <v>2</v>
      </c>
      <c r="B5" s="986"/>
      <c r="C5" s="140"/>
    </row>
    <row r="6" spans="1:3" ht="9.75" customHeight="1" thickBot="1">
      <c r="A6" s="101"/>
      <c r="B6" s="102"/>
      <c r="C6" s="140"/>
    </row>
    <row r="7" spans="1:3" ht="17.25" thickTop="1" thickBot="1">
      <c r="A7" s="198" t="s">
        <v>233</v>
      </c>
      <c r="B7" s="98" t="s">
        <v>4</v>
      </c>
      <c r="C7" s="140"/>
    </row>
    <row r="8" spans="1:3" ht="24" customHeight="1" thickTop="1">
      <c r="A8" s="199" t="s">
        <v>234</v>
      </c>
      <c r="B8" s="200">
        <v>5149618919</v>
      </c>
      <c r="C8" s="140"/>
    </row>
    <row r="9" spans="1:3" ht="19.5" customHeight="1">
      <c r="A9" s="199" t="s">
        <v>235</v>
      </c>
      <c r="B9" s="200">
        <v>2060930170</v>
      </c>
      <c r="C9" s="140"/>
    </row>
    <row r="10" spans="1:3" ht="20.25" customHeight="1">
      <c r="A10" s="199" t="s">
        <v>236</v>
      </c>
      <c r="B10" s="201">
        <v>1401841668</v>
      </c>
      <c r="C10" s="140"/>
    </row>
    <row r="11" spans="1:3" ht="19.5" customHeight="1">
      <c r="A11" s="202" t="s">
        <v>237</v>
      </c>
      <c r="B11" s="99">
        <v>169923561</v>
      </c>
      <c r="C11" s="203"/>
    </row>
    <row r="12" spans="1:3" ht="19.5" customHeight="1">
      <c r="A12" s="202" t="s">
        <v>238</v>
      </c>
      <c r="B12" s="99">
        <v>1231918107</v>
      </c>
      <c r="C12" s="140"/>
    </row>
    <row r="13" spans="1:3" ht="31.5" customHeight="1">
      <c r="A13" s="199" t="s">
        <v>239</v>
      </c>
      <c r="B13" s="200">
        <v>829263920</v>
      </c>
      <c r="C13" s="140"/>
    </row>
    <row r="14" spans="1:3" ht="21" customHeight="1">
      <c r="A14" s="204" t="s">
        <v>240</v>
      </c>
      <c r="B14" s="200">
        <v>552507802</v>
      </c>
      <c r="C14" s="140"/>
    </row>
    <row r="15" spans="1:3" ht="21.75" customHeight="1">
      <c r="A15" s="199" t="s">
        <v>241</v>
      </c>
      <c r="B15" s="201">
        <v>128844804</v>
      </c>
      <c r="C15" s="140"/>
    </row>
    <row r="16" spans="1:3" ht="19.5" customHeight="1">
      <c r="A16" s="205" t="s">
        <v>242</v>
      </c>
      <c r="B16" s="99">
        <v>50654220</v>
      </c>
      <c r="C16" s="140"/>
    </row>
    <row r="17" spans="1:3" ht="20.25" customHeight="1">
      <c r="A17" s="205" t="s">
        <v>243</v>
      </c>
      <c r="B17" s="99">
        <v>78190584</v>
      </c>
      <c r="C17" s="140"/>
    </row>
    <row r="18" spans="1:3" ht="21" customHeight="1">
      <c r="A18" s="199" t="s">
        <v>244</v>
      </c>
      <c r="B18" s="200">
        <v>196132775</v>
      </c>
      <c r="C18" s="140"/>
    </row>
    <row r="19" spans="1:3" ht="30.75" customHeight="1">
      <c r="A19" s="199" t="s">
        <v>245</v>
      </c>
      <c r="B19" s="200">
        <v>306020983</v>
      </c>
      <c r="C19" s="140"/>
    </row>
    <row r="20" spans="1:3" ht="9.75" customHeight="1" thickBot="1">
      <c r="A20" s="204"/>
      <c r="B20" s="99"/>
      <c r="C20" s="140"/>
    </row>
    <row r="21" spans="1:3" ht="17.25" thickTop="1" thickBot="1">
      <c r="A21" s="198" t="s">
        <v>13</v>
      </c>
      <c r="B21" s="100">
        <f>B19+B18+B15+B14+B13+B10+B9+B8</f>
        <v>10625161041</v>
      </c>
      <c r="C21" s="140"/>
    </row>
    <row r="22" spans="1:3" ht="16.5" thickTop="1">
      <c r="A22" s="101"/>
      <c r="B22" s="140"/>
      <c r="C22" s="140"/>
    </row>
    <row r="23" spans="1:3" ht="13.5">
      <c r="A23" s="206" t="s">
        <v>246</v>
      </c>
      <c r="B23" s="203"/>
      <c r="C23" s="140"/>
    </row>
    <row r="24" spans="1:3">
      <c r="B24" s="203"/>
      <c r="C24" s="140"/>
    </row>
    <row r="25" spans="1:3">
      <c r="B25" s="140"/>
      <c r="C25" s="140"/>
    </row>
    <row r="26" spans="1:3">
      <c r="B26" s="140"/>
      <c r="C26" s="140"/>
    </row>
  </sheetData>
  <mergeCells count="4">
    <mergeCell ref="A2:B2"/>
    <mergeCell ref="A3:B3"/>
    <mergeCell ref="A4:B4"/>
    <mergeCell ref="A5:B5"/>
  </mergeCells>
  <printOptions horizontalCentered="1"/>
  <pageMargins left="0.31496062992125984" right="0.31496062992125984" top="0.35433070866141736" bottom="0.35433070866141736" header="0.31496062992125984" footer="0.31496062992125984"/>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D17"/>
  <sheetViews>
    <sheetView zoomScaleNormal="100" workbookViewId="0">
      <selection activeCell="G13" sqref="G13"/>
    </sheetView>
  </sheetViews>
  <sheetFormatPr baseColWidth="10" defaultColWidth="11.42578125" defaultRowHeight="12.75"/>
  <cols>
    <col min="1" max="1" width="5.28515625" style="1" customWidth="1"/>
    <col min="2" max="2" width="76.7109375" style="1" customWidth="1"/>
    <col min="3" max="3" width="38.5703125" style="1" customWidth="1"/>
    <col min="4" max="4" width="30.85546875" style="1" customWidth="1"/>
    <col min="5" max="16384" width="11.42578125" style="1"/>
  </cols>
  <sheetData>
    <row r="2" spans="2:4" ht="24" customHeight="1">
      <c r="B2" s="1008" t="s">
        <v>247</v>
      </c>
      <c r="C2" s="1008"/>
      <c r="D2" s="1008"/>
    </row>
    <row r="3" spans="2:4" ht="18.75" customHeight="1">
      <c r="B3" s="979" t="s">
        <v>1127</v>
      </c>
      <c r="C3" s="979"/>
      <c r="D3" s="979"/>
    </row>
    <row r="4" spans="2:4" ht="52.15" customHeight="1">
      <c r="B4" s="1071" t="s">
        <v>1098</v>
      </c>
      <c r="C4" s="1072"/>
      <c r="D4" s="1072"/>
    </row>
    <row r="5" spans="2:4" ht="15">
      <c r="B5" s="986" t="s">
        <v>2</v>
      </c>
      <c r="C5" s="986"/>
      <c r="D5" s="986"/>
    </row>
    <row r="6" spans="2:4" ht="13.5" thickBot="1">
      <c r="B6" s="2"/>
      <c r="C6" s="2"/>
      <c r="D6" s="2"/>
    </row>
    <row r="7" spans="2:4" ht="46.5" customHeight="1" thickTop="1" thickBot="1">
      <c r="B7" s="198" t="s">
        <v>1353</v>
      </c>
      <c r="C7" s="198" t="s">
        <v>248</v>
      </c>
      <c r="D7" s="198" t="s">
        <v>249</v>
      </c>
    </row>
    <row r="8" spans="2:4" ht="32.450000000000003" customHeight="1" thickTop="1">
      <c r="B8" s="943" t="s">
        <v>250</v>
      </c>
      <c r="C8" s="207"/>
      <c r="D8" s="207"/>
    </row>
    <row r="9" spans="2:4" ht="39.75" customHeight="1">
      <c r="B9" s="207" t="s">
        <v>251</v>
      </c>
      <c r="C9" s="208">
        <v>1</v>
      </c>
      <c r="D9" s="209">
        <v>750000</v>
      </c>
    </row>
    <row r="10" spans="2:4" ht="38.25" customHeight="1">
      <c r="B10" s="207" t="s">
        <v>252</v>
      </c>
      <c r="C10" s="209">
        <v>750001</v>
      </c>
      <c r="D10" s="209">
        <v>2750000</v>
      </c>
    </row>
    <row r="11" spans="2:4" ht="20.25" customHeight="1">
      <c r="B11" s="210" t="s">
        <v>253</v>
      </c>
      <c r="C11" s="209">
        <v>2750001</v>
      </c>
      <c r="D11" s="208" t="s">
        <v>254</v>
      </c>
    </row>
    <row r="12" spans="2:4" ht="33.75" customHeight="1">
      <c r="B12" s="211" t="s">
        <v>255</v>
      </c>
      <c r="C12" s="208"/>
      <c r="D12" s="208"/>
    </row>
    <row r="13" spans="2:4" ht="36" customHeight="1">
      <c r="B13" s="212" t="s">
        <v>256</v>
      </c>
      <c r="C13" s="208">
        <v>1</v>
      </c>
      <c r="D13" s="209">
        <v>500000</v>
      </c>
    </row>
    <row r="14" spans="2:4" ht="52.5" customHeight="1">
      <c r="B14" s="207" t="s">
        <v>257</v>
      </c>
      <c r="C14" s="209">
        <v>500001</v>
      </c>
      <c r="D14" s="209">
        <v>1500000</v>
      </c>
    </row>
    <row r="15" spans="2:4" ht="28.5" customHeight="1" thickBot="1">
      <c r="B15" s="213" t="s">
        <v>253</v>
      </c>
      <c r="C15" s="214">
        <v>1500001</v>
      </c>
      <c r="D15" s="215" t="s">
        <v>254</v>
      </c>
    </row>
    <row r="16" spans="2:4" ht="13.5" thickTop="1">
      <c r="B16" s="2"/>
      <c r="C16" s="2"/>
      <c r="D16" s="2"/>
    </row>
    <row r="17" spans="2:4">
      <c r="B17" s="2" t="s">
        <v>258</v>
      </c>
      <c r="C17" s="2"/>
      <c r="D17" s="2"/>
    </row>
  </sheetData>
  <mergeCells count="4">
    <mergeCell ref="B2:D2"/>
    <mergeCell ref="B3:D3"/>
    <mergeCell ref="B4:D4"/>
    <mergeCell ref="B5:D5"/>
  </mergeCells>
  <printOptions horizontalCentered="1"/>
  <pageMargins left="0.70866141732283472" right="0.70866141732283472" top="0.74803149606299213" bottom="0.74803149606299213" header="0.31496062992125984" footer="0.31496062992125984"/>
  <pageSetup scale="61"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86"/>
  <sheetViews>
    <sheetView zoomScaleNormal="100" workbookViewId="0">
      <selection activeCell="E33" sqref="E33"/>
    </sheetView>
  </sheetViews>
  <sheetFormatPr baseColWidth="10" defaultColWidth="11.42578125" defaultRowHeight="12.75"/>
  <cols>
    <col min="1" max="1" width="6.85546875" style="216" customWidth="1"/>
    <col min="2" max="2" width="8.7109375" style="216" customWidth="1"/>
    <col min="3" max="3" width="60.7109375" style="216" customWidth="1"/>
    <col min="4" max="4" width="19.28515625" style="284" customWidth="1"/>
    <col min="5" max="5" width="9.85546875" style="216" customWidth="1"/>
    <col min="6" max="6" width="8.7109375" style="216" customWidth="1"/>
    <col min="7" max="7" width="12" style="216" customWidth="1"/>
    <col min="8" max="16384" width="11.42578125" style="216"/>
  </cols>
  <sheetData>
    <row r="1" spans="1:6" ht="18" customHeight="1">
      <c r="A1" s="987" t="s">
        <v>259</v>
      </c>
      <c r="B1" s="987"/>
      <c r="C1" s="987"/>
      <c r="D1" s="987"/>
      <c r="E1" s="987"/>
    </row>
    <row r="2" spans="1:6" ht="18" customHeight="1">
      <c r="A2" s="979" t="s">
        <v>1127</v>
      </c>
      <c r="B2" s="979"/>
      <c r="C2" s="979"/>
      <c r="D2" s="979"/>
      <c r="E2" s="979"/>
      <c r="F2" s="95"/>
    </row>
    <row r="3" spans="1:6" ht="18" customHeight="1">
      <c r="A3" s="987" t="s">
        <v>260</v>
      </c>
      <c r="B3" s="1078"/>
      <c r="C3" s="1078"/>
      <c r="D3" s="1078"/>
      <c r="E3" s="1078"/>
    </row>
    <row r="4" spans="1:6" ht="18" customHeight="1">
      <c r="A4" s="1019" t="s">
        <v>2</v>
      </c>
      <c r="B4" s="1019"/>
      <c r="C4" s="1019"/>
      <c r="D4" s="1019"/>
      <c r="E4" s="1019"/>
    </row>
    <row r="5" spans="1:6" ht="8.25" customHeight="1" thickBot="1">
      <c r="A5" s="217"/>
      <c r="B5" s="217"/>
      <c r="C5" s="217"/>
      <c r="D5" s="218"/>
      <c r="E5" s="219"/>
    </row>
    <row r="6" spans="1:6" ht="12.75" customHeight="1" thickTop="1">
      <c r="A6" s="1009" t="s">
        <v>261</v>
      </c>
      <c r="B6" s="1010"/>
      <c r="C6" s="1011"/>
      <c r="D6" s="1082" t="s">
        <v>262</v>
      </c>
      <c r="E6" s="1082" t="s">
        <v>263</v>
      </c>
      <c r="F6" s="220"/>
    </row>
    <row r="7" spans="1:6" ht="12.75" customHeight="1">
      <c r="A7" s="1079"/>
      <c r="B7" s="1080"/>
      <c r="C7" s="1081"/>
      <c r="D7" s="1083"/>
      <c r="E7" s="1083" t="s">
        <v>263</v>
      </c>
      <c r="F7" s="220"/>
    </row>
    <row r="8" spans="1:6" ht="12.75" customHeight="1" thickBot="1">
      <c r="A8" s="1005"/>
      <c r="B8" s="1006"/>
      <c r="C8" s="1007"/>
      <c r="D8" s="1084"/>
      <c r="E8" s="1084"/>
      <c r="F8" s="220"/>
    </row>
    <row r="9" spans="1:6" ht="8.1" customHeight="1" thickTop="1" thickBot="1">
      <c r="A9" s="221"/>
      <c r="B9" s="221"/>
      <c r="C9" s="221"/>
      <c r="D9" s="222"/>
      <c r="E9" s="223"/>
      <c r="F9" s="220"/>
    </row>
    <row r="10" spans="1:6" ht="8.1" customHeight="1" thickTop="1">
      <c r="A10" s="224"/>
      <c r="B10" s="225"/>
      <c r="C10" s="225"/>
      <c r="D10" s="226"/>
      <c r="E10" s="227"/>
      <c r="F10" s="220"/>
    </row>
    <row r="11" spans="1:6" ht="15">
      <c r="A11" s="838" t="s">
        <v>264</v>
      </c>
      <c r="B11" s="228"/>
      <c r="C11" s="228"/>
      <c r="D11" s="229">
        <f>SUM(D12:D14)</f>
        <v>3789929218</v>
      </c>
      <c r="E11" s="230">
        <v>30.17</v>
      </c>
      <c r="F11" s="220"/>
    </row>
    <row r="12" spans="1:6">
      <c r="A12" s="231"/>
      <c r="B12" s="232" t="s">
        <v>265</v>
      </c>
      <c r="C12" s="232"/>
      <c r="D12" s="233">
        <v>2376043892</v>
      </c>
      <c r="E12" s="234"/>
      <c r="F12" s="220"/>
    </row>
    <row r="13" spans="1:6">
      <c r="A13" s="231"/>
      <c r="B13" s="232" t="s">
        <v>266</v>
      </c>
      <c r="C13" s="232"/>
      <c r="D13" s="233">
        <v>411825261</v>
      </c>
      <c r="E13" s="234"/>
      <c r="F13" s="220"/>
    </row>
    <row r="14" spans="1:6">
      <c r="A14" s="231"/>
      <c r="B14" s="232" t="s">
        <v>267</v>
      </c>
      <c r="C14" s="232"/>
      <c r="D14" s="233">
        <v>1002060065</v>
      </c>
      <c r="E14" s="234"/>
      <c r="F14" s="220"/>
    </row>
    <row r="15" spans="1:6" ht="6" customHeight="1">
      <c r="A15" s="231"/>
      <c r="B15" s="232"/>
      <c r="C15" s="232"/>
      <c r="D15" s="235"/>
      <c r="E15" s="234"/>
      <c r="F15" s="220"/>
    </row>
    <row r="16" spans="1:6" ht="15">
      <c r="A16" s="1073" t="s">
        <v>268</v>
      </c>
      <c r="B16" s="1074"/>
      <c r="C16" s="1075"/>
      <c r="D16" s="229">
        <f>SUM(D17:D23)</f>
        <v>4496446645</v>
      </c>
      <c r="E16" s="230">
        <v>35.799999999999997</v>
      </c>
      <c r="F16" s="220"/>
    </row>
    <row r="17" spans="1:7">
      <c r="A17" s="236"/>
      <c r="B17" s="1076" t="s">
        <v>269</v>
      </c>
      <c r="C17" s="1077"/>
      <c r="D17" s="233">
        <v>584067078</v>
      </c>
      <c r="E17" s="234"/>
      <c r="F17" s="220"/>
    </row>
    <row r="18" spans="1:7">
      <c r="A18" s="236"/>
      <c r="B18" s="1076" t="s">
        <v>493</v>
      </c>
      <c r="C18" s="1077"/>
      <c r="D18" s="233">
        <v>263113109</v>
      </c>
      <c r="E18" s="234"/>
      <c r="F18" s="220"/>
    </row>
    <row r="19" spans="1:7">
      <c r="A19" s="236"/>
      <c r="B19" s="1076" t="s">
        <v>1126</v>
      </c>
      <c r="C19" s="1077"/>
      <c r="D19" s="233">
        <v>687679191</v>
      </c>
      <c r="E19" s="234"/>
      <c r="F19" s="220"/>
    </row>
    <row r="20" spans="1:7" s="240" customFormat="1">
      <c r="A20" s="238"/>
      <c r="B20" s="232" t="s">
        <v>270</v>
      </c>
      <c r="C20" s="232"/>
      <c r="D20" s="233">
        <v>2914436267</v>
      </c>
      <c r="E20" s="234"/>
      <c r="F20" s="239"/>
      <c r="G20" s="216"/>
    </row>
    <row r="21" spans="1:7" s="240" customFormat="1">
      <c r="A21" s="238"/>
      <c r="B21" s="241" t="s">
        <v>271</v>
      </c>
      <c r="C21" s="232"/>
      <c r="D21" s="233">
        <v>16166000</v>
      </c>
      <c r="E21" s="234"/>
      <c r="F21" s="239"/>
      <c r="G21" s="216"/>
    </row>
    <row r="22" spans="1:7" s="240" customFormat="1">
      <c r="A22" s="238"/>
      <c r="B22" s="241" t="s">
        <v>272</v>
      </c>
      <c r="C22" s="232"/>
      <c r="D22" s="233">
        <v>12300000</v>
      </c>
      <c r="E22" s="234"/>
      <c r="F22" s="239"/>
      <c r="G22" s="216"/>
    </row>
    <row r="23" spans="1:7" s="240" customFormat="1">
      <c r="A23" s="238"/>
      <c r="B23" s="241" t="s">
        <v>273</v>
      </c>
      <c r="C23" s="232"/>
      <c r="D23" s="233">
        <v>18685000</v>
      </c>
      <c r="E23" s="234"/>
      <c r="F23" s="239"/>
      <c r="G23" s="216"/>
    </row>
    <row r="24" spans="1:7" s="240" customFormat="1" ht="5.25" customHeight="1">
      <c r="A24" s="238"/>
      <c r="B24" s="232"/>
      <c r="C24" s="232"/>
      <c r="D24" s="242"/>
      <c r="E24" s="234"/>
      <c r="F24" s="239"/>
      <c r="G24" s="216"/>
    </row>
    <row r="25" spans="1:7" ht="15">
      <c r="A25" s="838" t="s">
        <v>274</v>
      </c>
      <c r="B25" s="243"/>
      <c r="C25" s="243"/>
      <c r="D25" s="229">
        <v>124008542</v>
      </c>
      <c r="E25" s="230">
        <v>0.99</v>
      </c>
      <c r="F25" s="220"/>
    </row>
    <row r="26" spans="1:7" ht="5.25" customHeight="1">
      <c r="A26" s="238"/>
      <c r="B26" s="232"/>
      <c r="C26" s="232"/>
      <c r="D26" s="244"/>
      <c r="E26" s="234"/>
      <c r="F26" s="220"/>
    </row>
    <row r="27" spans="1:7" ht="15">
      <c r="A27" s="245" t="s">
        <v>275</v>
      </c>
      <c r="B27" s="97"/>
      <c r="C27" s="97"/>
      <c r="D27" s="246">
        <v>191612691</v>
      </c>
      <c r="E27" s="230">
        <v>1.52</v>
      </c>
      <c r="F27" s="220"/>
    </row>
    <row r="28" spans="1:7" ht="7.5" customHeight="1">
      <c r="A28" s="247"/>
      <c r="B28" s="228"/>
      <c r="C28" s="228"/>
      <c r="D28" s="244"/>
      <c r="E28" s="234"/>
      <c r="F28" s="220"/>
    </row>
    <row r="29" spans="1:7" ht="15">
      <c r="A29" s="245" t="s">
        <v>276</v>
      </c>
      <c r="B29" s="97"/>
      <c r="C29" s="97"/>
      <c r="D29" s="246">
        <f>SUM(D30:D31)</f>
        <v>217172982</v>
      </c>
      <c r="E29" s="230">
        <v>1.73</v>
      </c>
      <c r="F29" s="220"/>
    </row>
    <row r="30" spans="1:7">
      <c r="A30" s="247"/>
      <c r="B30" s="232" t="s">
        <v>277</v>
      </c>
      <c r="C30" s="228"/>
      <c r="D30" s="248">
        <v>15728899</v>
      </c>
      <c r="E30" s="234"/>
      <c r="F30" s="220"/>
    </row>
    <row r="31" spans="1:7">
      <c r="A31" s="247"/>
      <c r="B31" s="232" t="s">
        <v>278</v>
      </c>
      <c r="C31" s="228"/>
      <c r="D31" s="248">
        <v>201444083</v>
      </c>
      <c r="E31" s="234"/>
      <c r="F31" s="220"/>
    </row>
    <row r="32" spans="1:7" ht="6" customHeight="1">
      <c r="A32" s="249"/>
      <c r="B32" s="250"/>
      <c r="C32" s="232"/>
      <c r="D32" s="244"/>
      <c r="E32" s="234"/>
      <c r="F32" s="220"/>
    </row>
    <row r="33" spans="1:7" ht="12" customHeight="1">
      <c r="A33" s="245" t="s">
        <v>279</v>
      </c>
      <c r="B33" s="243"/>
      <c r="C33" s="243"/>
      <c r="D33" s="246">
        <f>SUM(D34:D35)</f>
        <v>3332217890</v>
      </c>
      <c r="E33" s="230">
        <v>26.53</v>
      </c>
      <c r="F33" s="220"/>
    </row>
    <row r="34" spans="1:7">
      <c r="A34" s="247"/>
      <c r="B34" s="232" t="s">
        <v>280</v>
      </c>
      <c r="C34" s="232"/>
      <c r="D34" s="248">
        <v>3012071992</v>
      </c>
      <c r="E34" s="234"/>
      <c r="F34" s="220"/>
    </row>
    <row r="35" spans="1:7">
      <c r="A35" s="247"/>
      <c r="B35" s="232" t="s">
        <v>1360</v>
      </c>
      <c r="C35" s="232"/>
      <c r="D35" s="248">
        <v>320145898</v>
      </c>
      <c r="E35" s="234"/>
      <c r="F35" s="220"/>
    </row>
    <row r="36" spans="1:7" ht="4.5" customHeight="1">
      <c r="A36" s="247"/>
      <c r="B36" s="232"/>
      <c r="C36" s="232"/>
      <c r="D36" s="244"/>
      <c r="E36" s="234"/>
      <c r="F36" s="220"/>
    </row>
    <row r="37" spans="1:7" ht="15">
      <c r="A37" s="245" t="s">
        <v>281</v>
      </c>
      <c r="B37" s="243"/>
      <c r="C37" s="243"/>
      <c r="D37" s="246">
        <f>SUM(D38:D40)</f>
        <v>409358843</v>
      </c>
      <c r="E37" s="230">
        <v>3.26</v>
      </c>
      <c r="F37" s="220"/>
    </row>
    <row r="38" spans="1:7">
      <c r="A38" s="247"/>
      <c r="B38" s="232" t="s">
        <v>282</v>
      </c>
      <c r="C38" s="232"/>
      <c r="D38" s="248">
        <v>50000000</v>
      </c>
      <c r="E38" s="251"/>
      <c r="F38" s="220"/>
    </row>
    <row r="39" spans="1:7">
      <c r="A39" s="247"/>
      <c r="B39" s="232" t="s">
        <v>283</v>
      </c>
      <c r="C39" s="232"/>
      <c r="D39" s="248">
        <v>359358843</v>
      </c>
      <c r="E39" s="234"/>
      <c r="F39" s="220"/>
    </row>
    <row r="40" spans="1:7" s="240" customFormat="1" ht="5.25" customHeight="1">
      <c r="A40" s="247"/>
      <c r="B40" s="228"/>
      <c r="C40" s="228"/>
      <c r="D40" s="252"/>
      <c r="E40" s="234"/>
      <c r="F40" s="239"/>
      <c r="G40" s="216"/>
    </row>
    <row r="41" spans="1:7" ht="15" customHeight="1">
      <c r="A41" s="253" t="s">
        <v>284</v>
      </c>
      <c r="B41" s="254"/>
      <c r="C41" s="912"/>
      <c r="D41" s="913">
        <f>SUM(D11+D16+D25+D27+D29+D33+D37)</f>
        <v>12560746811</v>
      </c>
      <c r="E41" s="914">
        <v>100</v>
      </c>
      <c r="F41" s="255"/>
    </row>
    <row r="42" spans="1:7" ht="8.1" customHeight="1" thickBot="1">
      <c r="A42" s="256"/>
      <c r="B42" s="257"/>
      <c r="C42" s="258"/>
      <c r="D42" s="259"/>
      <c r="E42" s="260"/>
      <c r="F42" s="220"/>
    </row>
    <row r="43" spans="1:7" ht="3.75" customHeight="1" thickTop="1" thickBot="1">
      <c r="A43" s="261"/>
      <c r="B43" s="261"/>
      <c r="C43" s="262"/>
      <c r="D43" s="263"/>
      <c r="E43" s="264"/>
      <c r="F43" s="220"/>
    </row>
    <row r="44" spans="1:7" ht="0.75" customHeight="1" thickTop="1">
      <c r="A44" s="265"/>
      <c r="B44" s="225"/>
      <c r="C44" s="266"/>
      <c r="D44" s="267"/>
      <c r="E44" s="227"/>
      <c r="F44" s="220"/>
    </row>
    <row r="45" spans="1:7" ht="5.25" customHeight="1">
      <c r="A45" s="249"/>
      <c r="B45" s="232"/>
      <c r="C45" s="268"/>
      <c r="D45" s="252"/>
      <c r="E45" s="269"/>
      <c r="F45" s="220"/>
    </row>
    <row r="46" spans="1:7" ht="12.75" customHeight="1">
      <c r="A46" s="245" t="s">
        <v>285</v>
      </c>
      <c r="B46" s="243"/>
      <c r="C46" s="270"/>
      <c r="D46" s="271"/>
      <c r="E46" s="272"/>
      <c r="F46" s="220"/>
    </row>
    <row r="47" spans="1:7" ht="3" customHeight="1">
      <c r="A47" s="245"/>
      <c r="B47" s="97"/>
      <c r="C47" s="97"/>
      <c r="D47" s="229"/>
      <c r="E47" s="230"/>
      <c r="F47" s="220"/>
    </row>
    <row r="48" spans="1:7" ht="25.5" customHeight="1">
      <c r="A48" s="1073" t="s">
        <v>286</v>
      </c>
      <c r="B48" s="1074"/>
      <c r="C48" s="1075"/>
      <c r="D48" s="229">
        <v>5149618919</v>
      </c>
      <c r="E48" s="230">
        <v>41.98</v>
      </c>
      <c r="F48" s="220"/>
    </row>
    <row r="49" spans="1:7" ht="3.75" customHeight="1">
      <c r="A49" s="838"/>
      <c r="B49" s="243"/>
      <c r="C49" s="243"/>
      <c r="D49" s="229"/>
      <c r="E49" s="230"/>
      <c r="F49" s="220"/>
    </row>
    <row r="50" spans="1:7" ht="21.75" customHeight="1">
      <c r="A50" s="1091" t="s">
        <v>287</v>
      </c>
      <c r="B50" s="986"/>
      <c r="C50" s="1092"/>
      <c r="D50" s="229">
        <v>2060930170</v>
      </c>
      <c r="E50" s="230">
        <v>16.8</v>
      </c>
      <c r="F50" s="220"/>
      <c r="G50" s="892"/>
    </row>
    <row r="51" spans="1:7" ht="3.75" customHeight="1">
      <c r="A51" s="273"/>
      <c r="B51" s="243"/>
      <c r="C51" s="243"/>
      <c r="D51" s="229"/>
      <c r="E51" s="230"/>
      <c r="F51" s="220"/>
    </row>
    <row r="52" spans="1:7" ht="27" customHeight="1">
      <c r="A52" s="1073" t="s">
        <v>288</v>
      </c>
      <c r="B52" s="1074"/>
      <c r="C52" s="1075"/>
      <c r="D52" s="229">
        <f>SUM(D53:D55)</f>
        <v>1401841668</v>
      </c>
      <c r="E52" s="230">
        <v>11.43</v>
      </c>
      <c r="F52" s="220"/>
    </row>
    <row r="53" spans="1:7">
      <c r="A53" s="238"/>
      <c r="B53" s="232" t="s">
        <v>289</v>
      </c>
      <c r="C53" s="228"/>
      <c r="D53" s="233">
        <v>169923561</v>
      </c>
      <c r="E53" s="234"/>
      <c r="F53" s="220"/>
    </row>
    <row r="54" spans="1:7">
      <c r="A54" s="238"/>
      <c r="B54" s="232" t="s">
        <v>290</v>
      </c>
      <c r="C54" s="228"/>
      <c r="D54" s="233">
        <v>1231918107</v>
      </c>
      <c r="E54" s="234"/>
      <c r="F54" s="220"/>
    </row>
    <row r="55" spans="1:7" ht="3.75" customHeight="1">
      <c r="A55" s="238"/>
      <c r="B55" s="232"/>
      <c r="C55" s="232"/>
      <c r="D55" s="242"/>
      <c r="E55" s="234"/>
      <c r="F55" s="220"/>
    </row>
    <row r="56" spans="1:7" ht="27.75" customHeight="1">
      <c r="A56" s="1073" t="s">
        <v>291</v>
      </c>
      <c r="B56" s="1074"/>
      <c r="C56" s="1075"/>
      <c r="D56" s="229">
        <v>829263920</v>
      </c>
      <c r="E56" s="230">
        <v>6.77</v>
      </c>
      <c r="F56" s="220"/>
    </row>
    <row r="57" spans="1:7" ht="15" customHeight="1">
      <c r="A57" s="1073"/>
      <c r="B57" s="1074"/>
      <c r="C57" s="1075"/>
      <c r="D57" s="242"/>
      <c r="E57" s="234"/>
      <c r="F57" s="220"/>
    </row>
    <row r="58" spans="1:7" ht="3.75" customHeight="1">
      <c r="A58" s="238"/>
      <c r="B58" s="232"/>
      <c r="C58" s="232"/>
      <c r="D58" s="242"/>
      <c r="E58" s="234"/>
      <c r="F58" s="220"/>
    </row>
    <row r="59" spans="1:7" ht="15">
      <c r="A59" s="838" t="s">
        <v>292</v>
      </c>
      <c r="B59" s="243"/>
      <c r="C59" s="243"/>
      <c r="D59" s="229">
        <f>SUM(D60:D62)</f>
        <v>552507802</v>
      </c>
      <c r="E59" s="230">
        <v>4.5</v>
      </c>
      <c r="F59" s="220"/>
      <c r="G59" s="892"/>
    </row>
    <row r="60" spans="1:7">
      <c r="A60" s="238"/>
      <c r="B60" s="232" t="s">
        <v>293</v>
      </c>
      <c r="C60" s="232"/>
      <c r="D60" s="233">
        <v>175717239</v>
      </c>
      <c r="E60" s="234"/>
      <c r="F60" s="220"/>
      <c r="G60" s="274"/>
    </row>
    <row r="61" spans="1:7">
      <c r="A61" s="238"/>
      <c r="B61" s="232" t="s">
        <v>294</v>
      </c>
      <c r="C61" s="232"/>
      <c r="D61" s="233">
        <v>376790563</v>
      </c>
      <c r="E61" s="234"/>
      <c r="F61" s="220"/>
    </row>
    <row r="62" spans="1:7" ht="5.25" customHeight="1">
      <c r="A62" s="238"/>
      <c r="B62" s="232"/>
      <c r="C62" s="232"/>
      <c r="D62" s="242"/>
      <c r="E62" s="234"/>
      <c r="F62" s="220"/>
    </row>
    <row r="63" spans="1:7" ht="15">
      <c r="A63" s="1073" t="s">
        <v>295</v>
      </c>
      <c r="B63" s="1074"/>
      <c r="C63" s="1075"/>
      <c r="D63" s="229">
        <f>SUM(D64:D66)</f>
        <v>128844804</v>
      </c>
      <c r="E63" s="230">
        <v>1.05</v>
      </c>
      <c r="F63" s="220"/>
    </row>
    <row r="64" spans="1:7">
      <c r="A64" s="1073"/>
      <c r="B64" s="1074"/>
      <c r="C64" s="1075"/>
      <c r="D64" s="242"/>
      <c r="E64" s="234"/>
      <c r="F64" s="220"/>
    </row>
    <row r="65" spans="1:7">
      <c r="A65" s="249"/>
      <c r="B65" s="232" t="s">
        <v>296</v>
      </c>
      <c r="C65" s="232"/>
      <c r="D65" s="233">
        <v>50654220</v>
      </c>
      <c r="E65" s="234"/>
      <c r="F65" s="220"/>
    </row>
    <row r="66" spans="1:7">
      <c r="A66" s="249"/>
      <c r="B66" s="232" t="s">
        <v>297</v>
      </c>
      <c r="C66" s="232"/>
      <c r="D66" s="233">
        <v>78190584</v>
      </c>
      <c r="E66" s="234"/>
      <c r="F66" s="220"/>
    </row>
    <row r="67" spans="1:7" ht="3.75" customHeight="1">
      <c r="A67" s="249"/>
      <c r="B67" s="232"/>
      <c r="C67" s="232"/>
      <c r="D67" s="242"/>
      <c r="E67" s="234"/>
      <c r="F67" s="220"/>
    </row>
    <row r="68" spans="1:7" ht="15">
      <c r="A68" s="1073" t="s">
        <v>298</v>
      </c>
      <c r="B68" s="1074"/>
      <c r="C68" s="1075"/>
      <c r="D68" s="229">
        <v>196132775</v>
      </c>
      <c r="E68" s="230">
        <v>1.6</v>
      </c>
      <c r="F68" s="220"/>
      <c r="G68" s="892"/>
    </row>
    <row r="69" spans="1:7" ht="15" customHeight="1">
      <c r="A69" s="1073"/>
      <c r="B69" s="1074"/>
      <c r="C69" s="1075"/>
      <c r="D69" s="242"/>
      <c r="E69" s="234"/>
      <c r="F69" s="220"/>
    </row>
    <row r="70" spans="1:7" ht="7.5" customHeight="1">
      <c r="A70" s="245"/>
      <c r="B70" s="275"/>
      <c r="C70" s="243"/>
      <c r="D70" s="242"/>
      <c r="E70" s="234"/>
      <c r="F70" s="220"/>
    </row>
    <row r="71" spans="1:7" ht="15">
      <c r="A71" s="1073" t="s">
        <v>299</v>
      </c>
      <c r="B71" s="1074"/>
      <c r="C71" s="1075"/>
      <c r="D71" s="229">
        <v>306020983</v>
      </c>
      <c r="E71" s="230">
        <v>2.4900000000000002</v>
      </c>
      <c r="F71" s="220"/>
    </row>
    <row r="72" spans="1:7" ht="15" customHeight="1">
      <c r="A72" s="1073"/>
      <c r="B72" s="1074"/>
      <c r="C72" s="1075"/>
      <c r="D72" s="242"/>
      <c r="E72" s="234"/>
      <c r="F72" s="220"/>
    </row>
    <row r="73" spans="1:7" ht="3.75" customHeight="1">
      <c r="A73" s="245"/>
      <c r="B73" s="275"/>
      <c r="C73" s="243"/>
      <c r="D73" s="242"/>
      <c r="E73" s="234"/>
      <c r="F73" s="220"/>
    </row>
    <row r="74" spans="1:7" ht="15">
      <c r="A74" s="1093" t="s">
        <v>300</v>
      </c>
      <c r="B74" s="1094"/>
      <c r="C74" s="1095"/>
      <c r="D74" s="229">
        <v>1150471624</v>
      </c>
      <c r="E74" s="230">
        <v>9.3800000000000008</v>
      </c>
      <c r="F74" s="220"/>
    </row>
    <row r="75" spans="1:7" ht="27" customHeight="1">
      <c r="A75" s="1073" t="s">
        <v>301</v>
      </c>
      <c r="B75" s="1074"/>
      <c r="C75" s="1075"/>
      <c r="D75" s="229">
        <v>490339445</v>
      </c>
      <c r="E75" s="230">
        <v>4</v>
      </c>
      <c r="F75" s="220"/>
      <c r="G75" s="892"/>
    </row>
    <row r="76" spans="1:7" ht="3.75" customHeight="1">
      <c r="A76" s="247"/>
      <c r="B76" s="232"/>
      <c r="C76" s="268"/>
      <c r="D76" s="271"/>
      <c r="E76" s="230"/>
      <c r="F76" s="220"/>
    </row>
    <row r="77" spans="1:7" ht="15" customHeight="1">
      <c r="A77" s="253" t="s">
        <v>302</v>
      </c>
      <c r="B77" s="254"/>
      <c r="C77" s="912"/>
      <c r="D77" s="913">
        <f>SUM(D48+D50+D52+D56+D59+D63+D68+D71+D74+D75)</f>
        <v>12265972110</v>
      </c>
      <c r="E77" s="915">
        <v>100</v>
      </c>
      <c r="F77" s="255"/>
      <c r="G77" s="892"/>
    </row>
    <row r="78" spans="1:7" ht="4.5" customHeight="1" thickBot="1">
      <c r="A78" s="276"/>
      <c r="B78" s="277"/>
      <c r="C78" s="277"/>
      <c r="D78" s="278"/>
      <c r="E78" s="279"/>
      <c r="F78" s="220"/>
    </row>
    <row r="79" spans="1:7" ht="3.75" customHeight="1" thickTop="1" thickBot="1">
      <c r="A79" s="280"/>
      <c r="B79" s="281"/>
      <c r="C79" s="281"/>
      <c r="D79" s="282"/>
      <c r="E79" s="283"/>
      <c r="F79" s="220"/>
    </row>
    <row r="80" spans="1:7" ht="8.1" customHeight="1" thickTop="1">
      <c r="A80" s="1009" t="s">
        <v>303</v>
      </c>
      <c r="B80" s="1010"/>
      <c r="C80" s="1011"/>
      <c r="D80" s="1085">
        <f>SUM(D41,D77)</f>
        <v>24826718921</v>
      </c>
      <c r="E80" s="1086"/>
      <c r="F80" s="220"/>
    </row>
    <row r="81" spans="1:6" ht="13.5" customHeight="1">
      <c r="A81" s="1079"/>
      <c r="B81" s="1080"/>
      <c r="C81" s="1081"/>
      <c r="D81" s="1087"/>
      <c r="E81" s="1088"/>
      <c r="F81" s="220"/>
    </row>
    <row r="82" spans="1:6" ht="8.1" customHeight="1" thickBot="1">
      <c r="A82" s="1005"/>
      <c r="B82" s="1006"/>
      <c r="C82" s="1007"/>
      <c r="D82" s="1089"/>
      <c r="E82" s="1090"/>
      <c r="F82" s="220"/>
    </row>
    <row r="83" spans="1:6" ht="14.25" customHeight="1" thickTop="1"/>
    <row r="84" spans="1:6">
      <c r="D84" s="285"/>
    </row>
    <row r="86" spans="1:6">
      <c r="D86" s="286"/>
    </row>
  </sheetData>
  <mergeCells count="22">
    <mergeCell ref="D80:E82"/>
    <mergeCell ref="B18:C18"/>
    <mergeCell ref="B19:C19"/>
    <mergeCell ref="A48:C48"/>
    <mergeCell ref="A50:C50"/>
    <mergeCell ref="A75:C75"/>
    <mergeCell ref="A80:C82"/>
    <mergeCell ref="A52:C52"/>
    <mergeCell ref="A56:C57"/>
    <mergeCell ref="A63:C64"/>
    <mergeCell ref="A68:C69"/>
    <mergeCell ref="A71:C72"/>
    <mergeCell ref="A74:C74"/>
    <mergeCell ref="A16:C16"/>
    <mergeCell ref="B17:C17"/>
    <mergeCell ref="A1:E1"/>
    <mergeCell ref="A2:E2"/>
    <mergeCell ref="A3:E3"/>
    <mergeCell ref="A4:E4"/>
    <mergeCell ref="A6:C8"/>
    <mergeCell ref="D6:D8"/>
    <mergeCell ref="E6:E8"/>
  </mergeCells>
  <printOptions horizontalCentered="1"/>
  <pageMargins left="0.39370078740157483" right="0.39370078740157483" top="0.19685039370078741" bottom="0.19685039370078741" header="0.31496062992125984" footer="0.19685039370078741"/>
  <pageSetup scale="82" orientation="portrait" r:id="rId1"/>
  <headerFooter alignWithMargins="0">
    <oddFooter xml:space="preserve">&amp;R&amp;8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80"/>
  <sheetViews>
    <sheetView topLeftCell="A4" zoomScaleNormal="100" workbookViewId="0">
      <selection activeCell="I32" sqref="I32"/>
    </sheetView>
  </sheetViews>
  <sheetFormatPr baseColWidth="10" defaultColWidth="11.42578125" defaultRowHeight="12.75"/>
  <cols>
    <col min="1" max="1" width="2.5703125" style="216" customWidth="1"/>
    <col min="2" max="2" width="8.7109375" style="216" customWidth="1"/>
    <col min="3" max="3" width="55.140625" style="216" customWidth="1"/>
    <col min="4" max="4" width="15.7109375" style="216" customWidth="1"/>
    <col min="5" max="5" width="14.28515625" style="216" customWidth="1"/>
    <col min="6" max="6" width="17.85546875" style="216" customWidth="1"/>
    <col min="7" max="7" width="16.85546875" style="216" customWidth="1"/>
    <col min="8" max="8" width="21.85546875" style="216" customWidth="1"/>
    <col min="9" max="9" width="17.28515625" style="284" bestFit="1" customWidth="1"/>
    <col min="10" max="10" width="12.7109375" style="216" customWidth="1"/>
    <col min="11" max="16384" width="11.42578125" style="216"/>
  </cols>
  <sheetData>
    <row r="1" spans="1:9" ht="17.25" customHeight="1">
      <c r="A1" s="987" t="s">
        <v>304</v>
      </c>
      <c r="B1" s="987"/>
      <c r="C1" s="987"/>
      <c r="D1" s="987"/>
      <c r="E1" s="987"/>
      <c r="F1" s="987"/>
      <c r="G1" s="987"/>
      <c r="H1" s="987"/>
      <c r="I1" s="987"/>
    </row>
    <row r="2" spans="1:9" ht="22.5" customHeight="1">
      <c r="A2" s="979" t="s">
        <v>1127</v>
      </c>
      <c r="B2" s="979"/>
      <c r="C2" s="979"/>
      <c r="D2" s="979"/>
      <c r="E2" s="979"/>
      <c r="F2" s="979"/>
      <c r="G2" s="979"/>
      <c r="H2" s="979"/>
      <c r="I2" s="979"/>
    </row>
    <row r="3" spans="1:9" ht="22.5" customHeight="1">
      <c r="A3" s="987" t="s">
        <v>305</v>
      </c>
      <c r="B3" s="1078"/>
      <c r="C3" s="1078"/>
      <c r="D3" s="1078"/>
      <c r="E3" s="1078"/>
      <c r="F3" s="1078"/>
      <c r="G3" s="1078"/>
      <c r="H3" s="1078"/>
      <c r="I3" s="1078"/>
    </row>
    <row r="4" spans="1:9" ht="18" customHeight="1">
      <c r="A4" s="1019" t="s">
        <v>2</v>
      </c>
      <c r="B4" s="1019"/>
      <c r="C4" s="1019"/>
      <c r="D4" s="1019"/>
      <c r="E4" s="1019"/>
      <c r="F4" s="1019"/>
      <c r="G4" s="1019"/>
      <c r="H4" s="1019"/>
      <c r="I4" s="1019"/>
    </row>
    <row r="5" spans="1:9" ht="16.5" customHeight="1" thickBot="1">
      <c r="A5" s="217"/>
      <c r="B5" s="217"/>
      <c r="C5" s="217"/>
      <c r="D5" s="217"/>
      <c r="E5" s="217"/>
      <c r="F5" s="217"/>
      <c r="G5" s="217"/>
      <c r="H5" s="217"/>
      <c r="I5" s="218"/>
    </row>
    <row r="6" spans="1:9" ht="12.75" customHeight="1" thickTop="1">
      <c r="A6" s="1009" t="s">
        <v>261</v>
      </c>
      <c r="B6" s="1010"/>
      <c r="C6" s="1116"/>
      <c r="D6" s="1099" t="s">
        <v>306</v>
      </c>
      <c r="E6" s="1099" t="s">
        <v>307</v>
      </c>
      <c r="F6" s="1099" t="s">
        <v>1347</v>
      </c>
      <c r="G6" s="1099" t="s">
        <v>308</v>
      </c>
      <c r="H6" s="1099" t="s">
        <v>309</v>
      </c>
      <c r="I6" s="1099" t="s">
        <v>13</v>
      </c>
    </row>
    <row r="7" spans="1:9" ht="55.5" customHeight="1">
      <c r="A7" s="1079"/>
      <c r="B7" s="1080"/>
      <c r="C7" s="1117"/>
      <c r="D7" s="1100"/>
      <c r="E7" s="1100"/>
      <c r="F7" s="1100"/>
      <c r="G7" s="1100"/>
      <c r="H7" s="1100"/>
      <c r="I7" s="1100" t="s">
        <v>13</v>
      </c>
    </row>
    <row r="8" spans="1:9" ht="29.25" customHeight="1" thickBot="1">
      <c r="A8" s="1005"/>
      <c r="B8" s="1006"/>
      <c r="C8" s="1118"/>
      <c r="D8" s="1101"/>
      <c r="E8" s="1101"/>
      <c r="F8" s="1101"/>
      <c r="G8" s="1101"/>
      <c r="H8" s="1101"/>
      <c r="I8" s="1101"/>
    </row>
    <row r="9" spans="1:9" ht="5.25" customHeight="1" thickTop="1" thickBot="1">
      <c r="A9" s="221"/>
      <c r="B9" s="221"/>
      <c r="C9" s="221"/>
      <c r="D9" s="287"/>
      <c r="E9" s="287"/>
      <c r="F9" s="288"/>
      <c r="G9" s="289"/>
      <c r="H9" s="290"/>
      <c r="I9" s="291"/>
    </row>
    <row r="10" spans="1:9" ht="5.25" customHeight="1" thickTop="1">
      <c r="A10" s="224"/>
      <c r="B10" s="225"/>
      <c r="C10" s="225"/>
      <c r="D10" s="292"/>
      <c r="E10" s="292"/>
      <c r="F10" s="292"/>
      <c r="G10" s="292"/>
      <c r="H10" s="292"/>
      <c r="I10" s="293"/>
    </row>
    <row r="11" spans="1:9" s="296" customFormat="1" ht="15">
      <c r="A11" s="838" t="s">
        <v>264</v>
      </c>
      <c r="B11" s="97"/>
      <c r="C11" s="97"/>
      <c r="D11" s="242">
        <f>SUM(D12:D14)</f>
        <v>3788776189</v>
      </c>
      <c r="E11" s="242">
        <f>SUM(E12:E14)</f>
        <v>1153029</v>
      </c>
      <c r="F11" s="294"/>
      <c r="G11" s="294"/>
      <c r="H11" s="294"/>
      <c r="I11" s="295">
        <f>SUM(I12:I14)</f>
        <v>3789929218</v>
      </c>
    </row>
    <row r="12" spans="1:9">
      <c r="A12" s="231"/>
      <c r="B12" s="232" t="s">
        <v>265</v>
      </c>
      <c r="C12" s="232"/>
      <c r="D12" s="233">
        <v>2376043892</v>
      </c>
      <c r="E12" s="233"/>
      <c r="F12" s="297"/>
      <c r="G12" s="297"/>
      <c r="H12" s="297"/>
      <c r="I12" s="298">
        <f>SUM(D12:H12)</f>
        <v>2376043892</v>
      </c>
    </row>
    <row r="13" spans="1:9">
      <c r="A13" s="231"/>
      <c r="B13" s="232" t="s">
        <v>266</v>
      </c>
      <c r="C13" s="232"/>
      <c r="D13" s="233">
        <v>411825261</v>
      </c>
      <c r="E13" s="233"/>
      <c r="F13" s="297"/>
      <c r="G13" s="297"/>
      <c r="H13" s="297"/>
      <c r="I13" s="298">
        <f>SUM(D13:H13)</f>
        <v>411825261</v>
      </c>
    </row>
    <row r="14" spans="1:9">
      <c r="A14" s="231"/>
      <c r="B14" s="232" t="s">
        <v>267</v>
      </c>
      <c r="C14" s="232"/>
      <c r="D14" s="233">
        <v>1000907036</v>
      </c>
      <c r="E14" s="233">
        <v>1153029</v>
      </c>
      <c r="F14" s="297"/>
      <c r="G14" s="297"/>
      <c r="H14" s="297"/>
      <c r="I14" s="298">
        <f>SUM(D14:H14)</f>
        <v>1002060065</v>
      </c>
    </row>
    <row r="15" spans="1:9" ht="4.5" customHeight="1">
      <c r="A15" s="231"/>
      <c r="B15" s="232"/>
      <c r="C15" s="232"/>
      <c r="D15" s="299"/>
      <c r="E15" s="299"/>
      <c r="F15" s="299"/>
      <c r="G15" s="299"/>
      <c r="H15" s="299"/>
      <c r="I15" s="300"/>
    </row>
    <row r="16" spans="1:9" s="296" customFormat="1" ht="15">
      <c r="A16" s="1073" t="s">
        <v>268</v>
      </c>
      <c r="B16" s="1074"/>
      <c r="C16" s="1074"/>
      <c r="D16" s="301">
        <f>SUM(D17:D23)</f>
        <v>4495452577</v>
      </c>
      <c r="E16" s="301"/>
      <c r="F16" s="301"/>
      <c r="G16" s="301">
        <f>+G19</f>
        <v>994068</v>
      </c>
      <c r="H16" s="301"/>
      <c r="I16" s="295">
        <f>SUM(I17:I23)</f>
        <v>4496446645</v>
      </c>
    </row>
    <row r="17" spans="1:9">
      <c r="A17" s="236"/>
      <c r="B17" s="1076" t="s">
        <v>269</v>
      </c>
      <c r="C17" s="1076"/>
      <c r="D17" s="233">
        <v>584067078</v>
      </c>
      <c r="E17" s="302"/>
      <c r="F17" s="302"/>
      <c r="G17" s="302"/>
      <c r="H17" s="302"/>
      <c r="I17" s="298">
        <f t="shared" ref="I17:I23" si="0">SUM(D17:H17)</f>
        <v>584067078</v>
      </c>
    </row>
    <row r="18" spans="1:9">
      <c r="A18" s="236"/>
      <c r="B18" s="1076" t="s">
        <v>493</v>
      </c>
      <c r="C18" s="1076"/>
      <c r="D18" s="233">
        <v>263113109</v>
      </c>
      <c r="E18" s="302"/>
      <c r="F18" s="302"/>
      <c r="G18" s="302"/>
      <c r="H18" s="302"/>
      <c r="I18" s="298">
        <f t="shared" si="0"/>
        <v>263113109</v>
      </c>
    </row>
    <row r="19" spans="1:9" ht="28.5" customHeight="1">
      <c r="A19" s="236"/>
      <c r="B19" s="1106" t="s">
        <v>1126</v>
      </c>
      <c r="C19" s="1106"/>
      <c r="D19" s="233">
        <v>686685123</v>
      </c>
      <c r="E19" s="233"/>
      <c r="F19" s="302"/>
      <c r="G19" s="233">
        <v>994068</v>
      </c>
      <c r="H19" s="302"/>
      <c r="I19" s="298">
        <f t="shared" si="0"/>
        <v>687679191</v>
      </c>
    </row>
    <row r="20" spans="1:9" s="240" customFormat="1">
      <c r="A20" s="238"/>
      <c r="B20" s="232" t="s">
        <v>270</v>
      </c>
      <c r="C20" s="232"/>
      <c r="D20" s="233">
        <v>2914436267</v>
      </c>
      <c r="E20" s="233"/>
      <c r="F20" s="299"/>
      <c r="G20" s="299"/>
      <c r="H20" s="299"/>
      <c r="I20" s="298">
        <f t="shared" si="0"/>
        <v>2914436267</v>
      </c>
    </row>
    <row r="21" spans="1:9" s="240" customFormat="1">
      <c r="A21" s="238"/>
      <c r="B21" s="241" t="s">
        <v>271</v>
      </c>
      <c r="C21" s="232"/>
      <c r="D21" s="233">
        <v>16166000</v>
      </c>
      <c r="E21" s="299"/>
      <c r="F21" s="299"/>
      <c r="G21" s="299"/>
      <c r="H21" s="299"/>
      <c r="I21" s="298">
        <f t="shared" si="0"/>
        <v>16166000</v>
      </c>
    </row>
    <row r="22" spans="1:9" s="240" customFormat="1">
      <c r="A22" s="238"/>
      <c r="B22" s="241" t="s">
        <v>272</v>
      </c>
      <c r="C22" s="232"/>
      <c r="D22" s="233">
        <v>12300000</v>
      </c>
      <c r="E22" s="299"/>
      <c r="F22" s="299"/>
      <c r="G22" s="299"/>
      <c r="H22" s="299"/>
      <c r="I22" s="298">
        <f t="shared" si="0"/>
        <v>12300000</v>
      </c>
    </row>
    <row r="23" spans="1:9" s="240" customFormat="1">
      <c r="A23" s="238"/>
      <c r="B23" s="241" t="s">
        <v>273</v>
      </c>
      <c r="C23" s="232"/>
      <c r="D23" s="233">
        <v>18685000</v>
      </c>
      <c r="E23" s="299"/>
      <c r="F23" s="299"/>
      <c r="G23" s="299"/>
      <c r="H23" s="299"/>
      <c r="I23" s="298">
        <f t="shared" si="0"/>
        <v>18685000</v>
      </c>
    </row>
    <row r="24" spans="1:9" s="240" customFormat="1" ht="5.25" customHeight="1">
      <c r="A24" s="238"/>
      <c r="B24" s="232"/>
      <c r="C24" s="232"/>
      <c r="D24" s="233"/>
      <c r="E24" s="233"/>
      <c r="F24" s="299"/>
      <c r="G24" s="299"/>
      <c r="H24" s="299"/>
      <c r="I24" s="295"/>
    </row>
    <row r="25" spans="1:9" s="296" customFormat="1" ht="15">
      <c r="A25" s="1091" t="s">
        <v>274</v>
      </c>
      <c r="B25" s="986"/>
      <c r="C25" s="1092"/>
      <c r="D25" s="242"/>
      <c r="E25" s="242">
        <v>124008542</v>
      </c>
      <c r="F25" s="299"/>
      <c r="G25" s="299"/>
      <c r="H25" s="299"/>
      <c r="I25" s="295">
        <f>SUM(D25:H25)</f>
        <v>124008542</v>
      </c>
    </row>
    <row r="26" spans="1:9" ht="5.25" customHeight="1">
      <c r="A26" s="238"/>
      <c r="B26" s="232"/>
      <c r="C26" s="232"/>
      <c r="D26" s="233"/>
      <c r="E26" s="242"/>
      <c r="F26" s="299"/>
      <c r="G26" s="299"/>
      <c r="H26" s="299"/>
      <c r="I26" s="303"/>
    </row>
    <row r="27" spans="1:9">
      <c r="A27" s="247" t="s">
        <v>275</v>
      </c>
      <c r="B27" s="228"/>
      <c r="C27" s="228"/>
      <c r="D27" s="233"/>
      <c r="E27" s="242">
        <v>191612691</v>
      </c>
      <c r="F27" s="304"/>
      <c r="G27" s="304"/>
      <c r="H27" s="304"/>
      <c r="I27" s="295">
        <f>SUM(D27:H27)</f>
        <v>191612691</v>
      </c>
    </row>
    <row r="28" spans="1:9" ht="6.6" customHeight="1">
      <c r="A28" s="247"/>
      <c r="B28" s="228"/>
      <c r="C28" s="228"/>
      <c r="D28" s="233"/>
      <c r="E28" s="242"/>
      <c r="F28" s="304"/>
      <c r="G28" s="304"/>
      <c r="H28" s="304"/>
      <c r="I28" s="295"/>
    </row>
    <row r="29" spans="1:9">
      <c r="A29" s="247" t="s">
        <v>276</v>
      </c>
      <c r="B29" s="228"/>
      <c r="C29" s="228"/>
      <c r="D29" s="242">
        <v>217172982</v>
      </c>
      <c r="E29" s="242"/>
      <c r="F29" s="304"/>
      <c r="G29" s="304"/>
      <c r="H29" s="304"/>
      <c r="I29" s="295">
        <f>SUM(D29:H29)</f>
        <v>217172982</v>
      </c>
    </row>
    <row r="30" spans="1:9" ht="6" customHeight="1">
      <c r="A30" s="249"/>
      <c r="B30" s="250"/>
      <c r="C30" s="232"/>
      <c r="D30" s="233"/>
      <c r="E30" s="233"/>
      <c r="F30" s="299"/>
      <c r="G30" s="299"/>
      <c r="H30" s="299"/>
      <c r="I30" s="303"/>
    </row>
    <row r="31" spans="1:9" ht="12" customHeight="1">
      <c r="A31" s="247" t="s">
        <v>279</v>
      </c>
      <c r="B31" s="232"/>
      <c r="C31" s="232"/>
      <c r="D31" s="242">
        <f>SUM(D32:D33)</f>
        <v>423105392</v>
      </c>
      <c r="E31" s="242"/>
      <c r="F31" s="242"/>
      <c r="G31" s="242"/>
      <c r="H31" s="294">
        <f>+H32</f>
        <v>2909112498</v>
      </c>
      <c r="I31" s="295">
        <f>SUM(D31:H31)</f>
        <v>3332217890</v>
      </c>
    </row>
    <row r="32" spans="1:9">
      <c r="A32" s="247"/>
      <c r="B32" s="232" t="s">
        <v>310</v>
      </c>
      <c r="C32" s="232"/>
      <c r="D32" s="233">
        <v>102959494</v>
      </c>
      <c r="E32" s="233"/>
      <c r="F32" s="299"/>
      <c r="G32" s="299"/>
      <c r="H32" s="297">
        <v>2909112498</v>
      </c>
      <c r="I32" s="298">
        <f>SUM(D32:H32)</f>
        <v>3012071992</v>
      </c>
    </row>
    <row r="33" spans="1:11" ht="25.5" customHeight="1">
      <c r="A33" s="247"/>
      <c r="B33" s="1102" t="s">
        <v>1360</v>
      </c>
      <c r="C33" s="1103"/>
      <c r="D33" s="233">
        <v>320145898</v>
      </c>
      <c r="E33" s="233"/>
      <c r="F33" s="299"/>
      <c r="G33" s="299"/>
      <c r="H33" s="299"/>
      <c r="I33" s="298">
        <f>SUM(D33:H33)</f>
        <v>320145898</v>
      </c>
    </row>
    <row r="34" spans="1:11" ht="4.5" customHeight="1">
      <c r="A34" s="247"/>
      <c r="B34" s="232"/>
      <c r="C34" s="232"/>
      <c r="D34" s="233"/>
      <c r="E34" s="233"/>
      <c r="F34" s="299"/>
      <c r="G34" s="299"/>
      <c r="H34" s="299"/>
      <c r="I34" s="303"/>
    </row>
    <row r="35" spans="1:11">
      <c r="A35" s="247" t="s">
        <v>281</v>
      </c>
      <c r="B35" s="232"/>
      <c r="C35" s="232"/>
      <c r="D35" s="294">
        <f>SUM(D36:D37)</f>
        <v>352124843</v>
      </c>
      <c r="E35" s="294"/>
      <c r="F35" s="294">
        <f>SUM(F36:F37)</f>
        <v>57234000</v>
      </c>
      <c r="G35" s="294"/>
      <c r="H35" s="294"/>
      <c r="I35" s="295">
        <f>SUM(D35:H35)</f>
        <v>409358843</v>
      </c>
    </row>
    <row r="36" spans="1:11">
      <c r="A36" s="247"/>
      <c r="B36" s="232" t="s">
        <v>282</v>
      </c>
      <c r="C36" s="232"/>
      <c r="D36" s="233">
        <v>50000000</v>
      </c>
      <c r="E36" s="233"/>
      <c r="F36" s="297"/>
      <c r="G36" s="297"/>
      <c r="H36" s="297"/>
      <c r="I36" s="298">
        <f>SUM(D36:H36)</f>
        <v>50000000</v>
      </c>
      <c r="J36" s="237"/>
    </row>
    <row r="37" spans="1:11">
      <c r="A37" s="247"/>
      <c r="B37" s="232" t="s">
        <v>283</v>
      </c>
      <c r="C37" s="232"/>
      <c r="D37" s="297">
        <v>302124843</v>
      </c>
      <c r="E37" s="299"/>
      <c r="F37" s="297">
        <v>57234000</v>
      </c>
      <c r="G37" s="297"/>
      <c r="H37" s="297"/>
      <c r="I37" s="298">
        <f>SUM(D37:H37)</f>
        <v>359358843</v>
      </c>
    </row>
    <row r="38" spans="1:11" s="240" customFormat="1" ht="3" customHeight="1">
      <c r="A38" s="247"/>
      <c r="B38" s="228"/>
      <c r="C38" s="228"/>
      <c r="D38" s="304"/>
      <c r="E38" s="304"/>
      <c r="F38" s="304"/>
      <c r="G38" s="304"/>
      <c r="H38" s="304"/>
      <c r="I38" s="305"/>
    </row>
    <row r="39" spans="1:11" ht="15" customHeight="1">
      <c r="A39" s="253" t="s">
        <v>284</v>
      </c>
      <c r="B39" s="254"/>
      <c r="C39" s="919"/>
      <c r="D39" s="920">
        <f>SUM(D11+D16+D25+D27+D29+D31+D35)</f>
        <v>9276631983</v>
      </c>
      <c r="E39" s="920">
        <f>SUM(E11+E16+E25+E27+E29+E31+E35)</f>
        <v>316774262</v>
      </c>
      <c r="F39" s="920">
        <f>SUM(F11+F16+F25+F27+F29+F31+F35)</f>
        <v>57234000</v>
      </c>
      <c r="G39" s="920">
        <f>+G16</f>
        <v>994068</v>
      </c>
      <c r="H39" s="920">
        <f>SUM(H11+H16+H25+H27+H29+H31+H35)</f>
        <v>2909112498</v>
      </c>
      <c r="I39" s="921">
        <f>SUM(I11+I16+I25+I27+I29+I31+I35)</f>
        <v>12560746811</v>
      </c>
      <c r="K39" s="237"/>
    </row>
    <row r="40" spans="1:11" ht="3.75" customHeight="1" thickBot="1">
      <c r="A40" s="256"/>
      <c r="B40" s="257"/>
      <c r="C40" s="258"/>
      <c r="D40" s="306"/>
      <c r="E40" s="306"/>
      <c r="F40" s="306"/>
      <c r="G40" s="306"/>
      <c r="H40" s="306"/>
      <c r="I40" s="307"/>
    </row>
    <row r="41" spans="1:11" ht="4.5" customHeight="1" thickTop="1" thickBot="1">
      <c r="A41" s="261"/>
      <c r="B41" s="261"/>
      <c r="C41" s="262"/>
      <c r="D41" s="308"/>
      <c r="E41" s="308"/>
      <c r="F41" s="308"/>
      <c r="G41" s="308"/>
      <c r="H41" s="308"/>
      <c r="I41" s="309"/>
    </row>
    <row r="42" spans="1:11" ht="0.75" customHeight="1" thickTop="1">
      <c r="A42" s="265"/>
      <c r="B42" s="225"/>
      <c r="C42" s="266"/>
      <c r="D42" s="310"/>
      <c r="E42" s="310"/>
      <c r="F42" s="310"/>
      <c r="G42" s="310"/>
      <c r="H42" s="310"/>
      <c r="I42" s="311"/>
    </row>
    <row r="43" spans="1:11" ht="3.75" customHeight="1">
      <c r="A43" s="249"/>
      <c r="B43" s="232"/>
      <c r="C43" s="268"/>
      <c r="D43" s="312"/>
      <c r="E43" s="312"/>
      <c r="F43" s="312"/>
      <c r="G43" s="312"/>
      <c r="H43" s="312"/>
      <c r="I43" s="305"/>
    </row>
    <row r="44" spans="1:11" ht="11.25" customHeight="1">
      <c r="A44" s="245" t="s">
        <v>285</v>
      </c>
      <c r="B44" s="232"/>
      <c r="C44" s="268"/>
      <c r="D44" s="312"/>
      <c r="E44" s="312"/>
      <c r="F44" s="312"/>
      <c r="G44" s="312"/>
      <c r="H44" s="312"/>
      <c r="I44" s="305"/>
    </row>
    <row r="45" spans="1:11" ht="3" customHeight="1">
      <c r="A45" s="247"/>
      <c r="B45" s="228"/>
      <c r="C45" s="228"/>
      <c r="D45" s="304"/>
      <c r="E45" s="304"/>
      <c r="F45" s="304"/>
      <c r="G45" s="304"/>
      <c r="H45" s="304"/>
      <c r="I45" s="295"/>
    </row>
    <row r="46" spans="1:11" s="296" customFormat="1" ht="29.25" customHeight="1">
      <c r="A46" s="313"/>
      <c r="B46" s="1104" t="s">
        <v>311</v>
      </c>
      <c r="C46" s="1105"/>
      <c r="D46" s="244">
        <v>5149618919</v>
      </c>
      <c r="E46" s="242"/>
      <c r="F46" s="297"/>
      <c r="G46" s="314"/>
      <c r="H46" s="314"/>
      <c r="I46" s="315">
        <f>SUM(D46:F46)</f>
        <v>5149618919</v>
      </c>
    </row>
    <row r="47" spans="1:11" ht="3.75" customHeight="1">
      <c r="A47" s="231"/>
      <c r="B47" s="232"/>
      <c r="C47" s="232"/>
      <c r="D47" s="248"/>
      <c r="E47" s="233"/>
      <c r="F47" s="297"/>
      <c r="G47" s="297"/>
      <c r="H47" s="297"/>
      <c r="I47" s="295"/>
    </row>
    <row r="48" spans="1:11" s="296" customFormat="1" ht="29.45" customHeight="1">
      <c r="A48" s="838"/>
      <c r="B48" s="1097" t="s">
        <v>312</v>
      </c>
      <c r="C48" s="1098"/>
      <c r="D48" s="244">
        <v>2060930170</v>
      </c>
      <c r="E48" s="233"/>
      <c r="F48" s="297"/>
      <c r="G48" s="314"/>
      <c r="H48" s="314"/>
      <c r="I48" s="315">
        <f>SUM(D48:F48)</f>
        <v>2060930170</v>
      </c>
    </row>
    <row r="49" spans="1:9" ht="3.75" customHeight="1">
      <c r="A49" s="231"/>
      <c r="B49" s="232"/>
      <c r="C49" s="232"/>
      <c r="D49" s="233"/>
      <c r="E49" s="233"/>
      <c r="F49" s="297"/>
      <c r="G49" s="297"/>
      <c r="H49" s="297"/>
      <c r="I49" s="295"/>
    </row>
    <row r="50" spans="1:9" s="296" customFormat="1" ht="30" customHeight="1">
      <c r="A50" s="838"/>
      <c r="B50" s="1097" t="s">
        <v>313</v>
      </c>
      <c r="C50" s="1098"/>
      <c r="D50" s="242">
        <f>SUM(D51:D52)</f>
        <v>76561348</v>
      </c>
      <c r="E50" s="242">
        <f>SUM(E51:E52)</f>
        <v>1325280320</v>
      </c>
      <c r="F50" s="294"/>
      <c r="G50" s="316"/>
      <c r="H50" s="316"/>
      <c r="I50" s="315">
        <f>SUM(I51,I52)</f>
        <v>1401841668</v>
      </c>
    </row>
    <row r="51" spans="1:9">
      <c r="A51" s="238"/>
      <c r="B51" s="232" t="s">
        <v>289</v>
      </c>
      <c r="C51" s="228"/>
      <c r="D51" s="248">
        <v>76561348</v>
      </c>
      <c r="E51" s="248">
        <v>93362213</v>
      </c>
      <c r="F51" s="297"/>
      <c r="G51" s="297"/>
      <c r="H51" s="297"/>
      <c r="I51" s="298">
        <f>SUM(D51:F51)</f>
        <v>169923561</v>
      </c>
    </row>
    <row r="52" spans="1:9">
      <c r="A52" s="238"/>
      <c r="B52" s="232" t="s">
        <v>290</v>
      </c>
      <c r="C52" s="228"/>
      <c r="D52" s="248"/>
      <c r="E52" s="248">
        <v>1231918107</v>
      </c>
      <c r="F52" s="297"/>
      <c r="G52" s="297"/>
      <c r="H52" s="297"/>
      <c r="I52" s="298">
        <f>SUM(E52:F52)</f>
        <v>1231918107</v>
      </c>
    </row>
    <row r="53" spans="1:9" ht="3.75" customHeight="1">
      <c r="A53" s="238"/>
      <c r="B53" s="232"/>
      <c r="C53" s="232"/>
      <c r="D53" s="248"/>
      <c r="E53" s="233"/>
      <c r="F53" s="297"/>
      <c r="G53" s="297"/>
      <c r="H53" s="297"/>
      <c r="I53" s="295"/>
    </row>
    <row r="54" spans="1:9" s="296" customFormat="1" ht="61.9" customHeight="1">
      <c r="A54" s="838"/>
      <c r="B54" s="1097" t="s">
        <v>314</v>
      </c>
      <c r="C54" s="1098"/>
      <c r="D54" s="244">
        <v>829263920</v>
      </c>
      <c r="E54" s="233"/>
      <c r="F54" s="297"/>
      <c r="G54" s="314"/>
      <c r="H54" s="314"/>
      <c r="I54" s="315">
        <f>SUM(D54:F54)</f>
        <v>829263920</v>
      </c>
    </row>
    <row r="55" spans="1:9" ht="3.75" customHeight="1">
      <c r="A55" s="238"/>
      <c r="B55" s="232"/>
      <c r="C55" s="232"/>
      <c r="D55" s="248"/>
      <c r="E55" s="233"/>
      <c r="F55" s="297"/>
      <c r="G55" s="297"/>
      <c r="H55" s="297"/>
      <c r="I55" s="295"/>
    </row>
    <row r="56" spans="1:9" s="296" customFormat="1" ht="15">
      <c r="A56" s="838"/>
      <c r="B56" s="839" t="s">
        <v>315</v>
      </c>
      <c r="C56" s="243"/>
      <c r="D56" s="244">
        <f>SUM(D57:D58)</f>
        <v>552507802</v>
      </c>
      <c r="E56" s="242"/>
      <c r="F56" s="294"/>
      <c r="G56" s="316"/>
      <c r="H56" s="316"/>
      <c r="I56" s="315">
        <f>SUM(I57:I58)</f>
        <v>552507802</v>
      </c>
    </row>
    <row r="57" spans="1:9">
      <c r="A57" s="238"/>
      <c r="B57" s="232" t="s">
        <v>293</v>
      </c>
      <c r="C57" s="232"/>
      <c r="D57" s="248">
        <v>175717239</v>
      </c>
      <c r="E57" s="233"/>
      <c r="F57" s="297"/>
      <c r="G57" s="297"/>
      <c r="H57" s="297"/>
      <c r="I57" s="298">
        <f>SUM(D57:F57)</f>
        <v>175717239</v>
      </c>
    </row>
    <row r="58" spans="1:9">
      <c r="A58" s="238"/>
      <c r="B58" s="232" t="s">
        <v>294</v>
      </c>
      <c r="C58" s="232"/>
      <c r="D58" s="248">
        <v>376790563</v>
      </c>
      <c r="E58" s="233"/>
      <c r="F58" s="297"/>
      <c r="G58" s="297"/>
      <c r="H58" s="297"/>
      <c r="I58" s="298">
        <f>SUM(D58:F58)</f>
        <v>376790563</v>
      </c>
    </row>
    <row r="59" spans="1:9" ht="5.25" customHeight="1">
      <c r="A59" s="238"/>
      <c r="B59" s="232"/>
      <c r="C59" s="232"/>
      <c r="D59" s="248"/>
      <c r="E59" s="233"/>
      <c r="F59" s="297"/>
      <c r="G59" s="297"/>
      <c r="H59" s="297"/>
      <c r="I59" s="295"/>
    </row>
    <row r="60" spans="1:9" s="296" customFormat="1" ht="33" customHeight="1">
      <c r="A60" s="245"/>
      <c r="B60" s="1097" t="s">
        <v>316</v>
      </c>
      <c r="C60" s="1098"/>
      <c r="D60" s="244">
        <f>SUM(D61:D62)</f>
        <v>128844804</v>
      </c>
      <c r="E60" s="242"/>
      <c r="F60" s="294"/>
      <c r="G60" s="316"/>
      <c r="H60" s="316"/>
      <c r="I60" s="315">
        <f>SUM(I61:I62)</f>
        <v>128844804</v>
      </c>
    </row>
    <row r="61" spans="1:9">
      <c r="A61" s="249"/>
      <c r="B61" s="232" t="s">
        <v>296</v>
      </c>
      <c r="C61" s="232"/>
      <c r="D61" s="248">
        <v>50654220</v>
      </c>
      <c r="E61" s="233"/>
      <c r="F61" s="297"/>
      <c r="G61" s="297"/>
      <c r="H61" s="297"/>
      <c r="I61" s="298">
        <f>SUM(D61:F61)</f>
        <v>50654220</v>
      </c>
    </row>
    <row r="62" spans="1:9">
      <c r="A62" s="249"/>
      <c r="B62" s="232" t="s">
        <v>297</v>
      </c>
      <c r="C62" s="232"/>
      <c r="D62" s="248">
        <v>78190584</v>
      </c>
      <c r="E62" s="233"/>
      <c r="F62" s="297"/>
      <c r="G62" s="297"/>
      <c r="H62" s="297"/>
      <c r="I62" s="298">
        <f>SUM(D62:F62)</f>
        <v>78190584</v>
      </c>
    </row>
    <row r="63" spans="1:9" ht="3.75" customHeight="1">
      <c r="A63" s="249"/>
      <c r="B63" s="232"/>
      <c r="C63" s="232"/>
      <c r="D63" s="248"/>
      <c r="E63" s="233"/>
      <c r="F63" s="297"/>
      <c r="G63" s="297"/>
      <c r="H63" s="297"/>
      <c r="I63" s="295"/>
    </row>
    <row r="64" spans="1:9" s="296" customFormat="1" ht="29.45" customHeight="1">
      <c r="A64" s="245"/>
      <c r="B64" s="1097" t="s">
        <v>317</v>
      </c>
      <c r="C64" s="1098"/>
      <c r="D64" s="244">
        <v>73057331</v>
      </c>
      <c r="E64" s="242">
        <v>123075444</v>
      </c>
      <c r="F64" s="297"/>
      <c r="G64" s="314"/>
      <c r="H64" s="314"/>
      <c r="I64" s="315">
        <f>SUM(D64:F64)</f>
        <v>196132775</v>
      </c>
    </row>
    <row r="65" spans="1:9" ht="7.5" customHeight="1">
      <c r="A65" s="247"/>
      <c r="B65" s="241"/>
      <c r="C65" s="232"/>
      <c r="D65" s="248"/>
      <c r="E65" s="233"/>
      <c r="F65" s="297"/>
      <c r="G65" s="297"/>
      <c r="H65" s="297"/>
      <c r="I65" s="295"/>
    </row>
    <row r="66" spans="1:9" s="296" customFormat="1" ht="46.15" customHeight="1">
      <c r="A66" s="245"/>
      <c r="B66" s="1097" t="s">
        <v>318</v>
      </c>
      <c r="C66" s="1098"/>
      <c r="D66" s="244">
        <v>175000000</v>
      </c>
      <c r="E66" s="244">
        <v>131020983</v>
      </c>
      <c r="F66" s="297"/>
      <c r="G66" s="314"/>
      <c r="H66" s="314"/>
      <c r="I66" s="315">
        <f>SUM(D66:F66)</f>
        <v>306020983</v>
      </c>
    </row>
    <row r="67" spans="1:9" ht="3.75" customHeight="1">
      <c r="A67" s="247"/>
      <c r="B67" s="241"/>
      <c r="C67" s="232"/>
      <c r="D67" s="248"/>
      <c r="E67" s="233"/>
      <c r="F67" s="297"/>
      <c r="G67" s="297"/>
      <c r="H67" s="297"/>
      <c r="I67" s="295"/>
    </row>
    <row r="68" spans="1:9" s="296" customFormat="1" ht="15">
      <c r="A68" s="245"/>
      <c r="B68" s="97" t="s">
        <v>319</v>
      </c>
      <c r="C68" s="97"/>
      <c r="D68" s="244">
        <v>1150471624</v>
      </c>
      <c r="E68" s="242"/>
      <c r="F68" s="294"/>
      <c r="G68" s="316"/>
      <c r="H68" s="314"/>
      <c r="I68" s="315">
        <f>SUM(D68:F68)</f>
        <v>1150471624</v>
      </c>
    </row>
    <row r="69" spans="1:9" s="296" customFormat="1" ht="34.15" customHeight="1">
      <c r="A69" s="838"/>
      <c r="B69" s="1097" t="s">
        <v>320</v>
      </c>
      <c r="C69" s="1098"/>
      <c r="D69" s="244">
        <v>114500000</v>
      </c>
      <c r="E69" s="294">
        <v>375839445</v>
      </c>
      <c r="F69" s="294"/>
      <c r="G69" s="316"/>
      <c r="H69" s="314"/>
      <c r="I69" s="315">
        <f>SUM(D69:F69)</f>
        <v>490339445</v>
      </c>
    </row>
    <row r="70" spans="1:9" ht="3.75" customHeight="1">
      <c r="A70" s="247"/>
      <c r="B70" s="232"/>
      <c r="C70" s="268"/>
      <c r="D70" s="317"/>
      <c r="E70" s="312"/>
      <c r="F70" s="312"/>
      <c r="G70" s="312"/>
      <c r="H70" s="312"/>
      <c r="I70" s="305"/>
    </row>
    <row r="71" spans="1:9" ht="15" customHeight="1">
      <c r="A71" s="253" t="s">
        <v>302</v>
      </c>
      <c r="B71" s="254"/>
      <c r="C71" s="254"/>
      <c r="D71" s="916">
        <f t="shared" ref="D71:I71" si="1">SUM(D46+D48+D50+D54+D56+D60+D64+D66+D68+D69)</f>
        <v>10310755918</v>
      </c>
      <c r="E71" s="916">
        <f t="shared" si="1"/>
        <v>1955216192</v>
      </c>
      <c r="F71" s="916">
        <f t="shared" si="1"/>
        <v>0</v>
      </c>
      <c r="G71" s="916">
        <f t="shared" si="1"/>
        <v>0</v>
      </c>
      <c r="H71" s="916">
        <f t="shared" si="1"/>
        <v>0</v>
      </c>
      <c r="I71" s="921">
        <f t="shared" si="1"/>
        <v>12265972110</v>
      </c>
    </row>
    <row r="72" spans="1:9" ht="3.75" customHeight="1" thickBot="1">
      <c r="A72" s="276"/>
      <c r="B72" s="277"/>
      <c r="C72" s="277"/>
      <c r="D72" s="318"/>
      <c r="E72" s="277"/>
      <c r="F72" s="318"/>
      <c r="G72" s="318"/>
      <c r="H72" s="318"/>
      <c r="I72" s="319"/>
    </row>
    <row r="73" spans="1:9" ht="3.75" customHeight="1" thickTop="1" thickBot="1">
      <c r="A73" s="280"/>
      <c r="B73" s="281"/>
      <c r="C73" s="281"/>
      <c r="D73" s="320"/>
      <c r="E73" s="281"/>
      <c r="F73" s="320"/>
      <c r="G73" s="320"/>
      <c r="H73" s="320"/>
      <c r="I73" s="321"/>
    </row>
    <row r="74" spans="1:9" ht="8.1" customHeight="1" thickTop="1">
      <c r="A74" s="1107" t="s">
        <v>321</v>
      </c>
      <c r="B74" s="1108"/>
      <c r="C74" s="1109"/>
      <c r="D74" s="322"/>
      <c r="E74" s="323"/>
      <c r="F74" s="322"/>
      <c r="G74" s="322"/>
      <c r="H74" s="322"/>
      <c r="I74" s="324"/>
    </row>
    <row r="75" spans="1:9" ht="15">
      <c r="A75" s="1110"/>
      <c r="B75" s="1111"/>
      <c r="C75" s="1112"/>
      <c r="D75" s="916">
        <f t="shared" ref="D75:I75" si="2">SUM(D39,D71)</f>
        <v>19587387901</v>
      </c>
      <c r="E75" s="917">
        <f t="shared" si="2"/>
        <v>2271990454</v>
      </c>
      <c r="F75" s="916">
        <f t="shared" si="2"/>
        <v>57234000</v>
      </c>
      <c r="G75" s="917">
        <f t="shared" si="2"/>
        <v>994068</v>
      </c>
      <c r="H75" s="916">
        <f t="shared" si="2"/>
        <v>2909112498</v>
      </c>
      <c r="I75" s="918">
        <f t="shared" si="2"/>
        <v>24826718921</v>
      </c>
    </row>
    <row r="76" spans="1:9" ht="8.1" customHeight="1" thickBot="1">
      <c r="A76" s="1113"/>
      <c r="B76" s="1114"/>
      <c r="C76" s="1115"/>
      <c r="D76" s="325"/>
      <c r="E76" s="326"/>
      <c r="F76" s="325"/>
      <c r="G76" s="325"/>
      <c r="H76" s="325"/>
      <c r="I76" s="327"/>
    </row>
    <row r="77" spans="1:9" ht="13.5" thickTop="1">
      <c r="A77" s="219"/>
      <c r="B77" s="219"/>
      <c r="C77" s="219"/>
      <c r="D77" s="219"/>
      <c r="E77" s="219"/>
      <c r="F77" s="219"/>
      <c r="G77" s="219"/>
      <c r="H77" s="219"/>
      <c r="I77" s="328"/>
    </row>
    <row r="78" spans="1:9" ht="28.9" customHeight="1">
      <c r="A78" s="219"/>
      <c r="B78" s="219"/>
      <c r="C78" s="1096" t="s">
        <v>322</v>
      </c>
      <c r="D78" s="1096"/>
      <c r="E78" s="1096"/>
      <c r="F78" s="1096"/>
      <c r="G78" s="1096"/>
      <c r="H78" s="1096"/>
      <c r="I78" s="1096"/>
    </row>
    <row r="79" spans="1:9" ht="26.25" customHeight="1">
      <c r="C79" s="1096" t="s">
        <v>1327</v>
      </c>
      <c r="D79" s="1096"/>
      <c r="E79" s="1096"/>
      <c r="F79" s="1096"/>
      <c r="G79" s="1096"/>
      <c r="H79" s="1096"/>
      <c r="I79" s="1096"/>
    </row>
    <row r="80" spans="1:9">
      <c r="I80" s="286"/>
    </row>
  </sheetData>
  <mergeCells count="28">
    <mergeCell ref="B66:C66"/>
    <mergeCell ref="B69:C69"/>
    <mergeCell ref="A74:C76"/>
    <mergeCell ref="A1:I1"/>
    <mergeCell ref="A2:I2"/>
    <mergeCell ref="A3:I3"/>
    <mergeCell ref="A4:I4"/>
    <mergeCell ref="A6:C8"/>
    <mergeCell ref="I6:I8"/>
    <mergeCell ref="D6:D8"/>
    <mergeCell ref="E6:E8"/>
    <mergeCell ref="F6:F8"/>
    <mergeCell ref="C79:I79"/>
    <mergeCell ref="B50:C50"/>
    <mergeCell ref="G6:G8"/>
    <mergeCell ref="H6:H8"/>
    <mergeCell ref="B33:C33"/>
    <mergeCell ref="B46:C46"/>
    <mergeCell ref="B48:C48"/>
    <mergeCell ref="C78:I78"/>
    <mergeCell ref="B54:C54"/>
    <mergeCell ref="A16:C16"/>
    <mergeCell ref="B17:C17"/>
    <mergeCell ref="B18:C18"/>
    <mergeCell ref="B19:C19"/>
    <mergeCell ref="A25:C25"/>
    <mergeCell ref="B60:C60"/>
    <mergeCell ref="B64:C64"/>
  </mergeCells>
  <printOptions horizontalCentered="1"/>
  <pageMargins left="0.59" right="0.34" top="0.56999999999999995" bottom="0.19685039370078741" header="0.31" footer="0.19685039370078741"/>
  <pageSetup scale="56" fitToHeight="0" orientation="portrait" r:id="rId1"/>
  <headerFooter alignWithMargins="0">
    <oddFooter xml:space="preserve">&amp;R&amp;8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16441"/>
  <sheetViews>
    <sheetView zoomScaleNormal="100" workbookViewId="0">
      <selection activeCell="E32" sqref="E32"/>
    </sheetView>
  </sheetViews>
  <sheetFormatPr baseColWidth="10" defaultColWidth="11.42578125" defaultRowHeight="12.75"/>
  <cols>
    <col min="1" max="1" width="2.85546875" style="140" customWidth="1"/>
    <col min="2" max="2" width="4.140625" style="140" customWidth="1"/>
    <col min="3" max="3" width="5.140625" style="140" customWidth="1"/>
    <col min="4" max="4" width="63" style="140" customWidth="1"/>
    <col min="5" max="5" width="17.5703125" style="140" customWidth="1"/>
    <col min="6" max="6" width="12.85546875" style="140" customWidth="1"/>
    <col min="7" max="7" width="13.5703125" style="140" bestFit="1" customWidth="1"/>
    <col min="8" max="8" width="13.5703125" style="140" customWidth="1"/>
    <col min="9" max="9" width="17.7109375" style="140" customWidth="1"/>
    <col min="10" max="16384" width="11.42578125" style="140"/>
  </cols>
  <sheetData>
    <row r="1" spans="1:9" ht="22.5" customHeight="1">
      <c r="A1" s="1119" t="s">
        <v>323</v>
      </c>
      <c r="B1" s="1119"/>
      <c r="C1" s="1119"/>
      <c r="D1" s="1119"/>
      <c r="E1" s="1119"/>
      <c r="F1" s="1119"/>
    </row>
    <row r="2" spans="1:9" ht="22.5" customHeight="1">
      <c r="A2" s="979" t="s">
        <v>1127</v>
      </c>
      <c r="B2" s="979"/>
      <c r="C2" s="979"/>
      <c r="D2" s="979"/>
      <c r="E2" s="979"/>
      <c r="F2" s="979"/>
    </row>
    <row r="3" spans="1:9" ht="14.25" customHeight="1">
      <c r="A3" s="1119" t="s">
        <v>324</v>
      </c>
      <c r="B3" s="1119"/>
      <c r="C3" s="1119"/>
      <c r="D3" s="1119"/>
      <c r="E3" s="1119"/>
      <c r="F3" s="1119"/>
    </row>
    <row r="4" spans="1:9" ht="15.75">
      <c r="A4" s="981" t="s">
        <v>2</v>
      </c>
      <c r="B4" s="981"/>
      <c r="C4" s="981"/>
      <c r="D4" s="981"/>
      <c r="E4" s="981"/>
      <c r="F4" s="981"/>
    </row>
    <row r="5" spans="1:9" ht="13.5" thickBot="1">
      <c r="A5" s="102"/>
      <c r="B5" s="102"/>
      <c r="C5" s="102"/>
      <c r="D5" s="102"/>
      <c r="E5" s="102"/>
      <c r="F5" s="102"/>
    </row>
    <row r="6" spans="1:9" ht="15.75" customHeight="1" thickTop="1">
      <c r="A6" s="329" t="s">
        <v>325</v>
      </c>
      <c r="B6" s="330"/>
      <c r="C6" s="330"/>
      <c r="D6" s="331"/>
      <c r="E6" s="332"/>
      <c r="F6" s="333" t="s">
        <v>263</v>
      </c>
    </row>
    <row r="7" spans="1:9" ht="15.75">
      <c r="A7" s="334"/>
      <c r="B7" s="335" t="s">
        <v>326</v>
      </c>
      <c r="C7" s="335"/>
      <c r="D7" s="336"/>
      <c r="E7" s="337" t="s">
        <v>4</v>
      </c>
      <c r="F7" s="338" t="s">
        <v>327</v>
      </c>
      <c r="G7" s="339"/>
      <c r="H7" s="339"/>
      <c r="I7" s="893"/>
    </row>
    <row r="8" spans="1:9" ht="16.5" thickBot="1">
      <c r="A8" s="340"/>
      <c r="B8" s="341"/>
      <c r="C8" s="341" t="s">
        <v>328</v>
      </c>
      <c r="D8" s="342"/>
      <c r="E8" s="343"/>
      <c r="F8" s="344" t="s">
        <v>329</v>
      </c>
      <c r="G8" s="339"/>
      <c r="H8" s="339"/>
    </row>
    <row r="9" spans="1:9" ht="5.25" customHeight="1" thickTop="1" thickBot="1">
      <c r="A9" s="345"/>
      <c r="B9" s="346"/>
      <c r="C9" s="347"/>
      <c r="D9" s="347"/>
      <c r="E9" s="348"/>
      <c r="F9" s="348"/>
      <c r="G9" s="339"/>
      <c r="H9" s="339"/>
    </row>
    <row r="10" spans="1:9" ht="12.6" customHeight="1" thickTop="1">
      <c r="A10" s="349"/>
      <c r="B10" s="350"/>
      <c r="C10" s="351"/>
      <c r="D10" s="352"/>
      <c r="E10" s="353"/>
      <c r="F10" s="354"/>
      <c r="G10" s="339"/>
      <c r="H10" s="339"/>
    </row>
    <row r="11" spans="1:9" ht="15" customHeight="1">
      <c r="A11" s="355">
        <v>1</v>
      </c>
      <c r="B11" s="356"/>
      <c r="C11" s="357"/>
      <c r="D11" s="358" t="s">
        <v>330</v>
      </c>
      <c r="E11" s="359">
        <f>E12+E15+E20+E30+E35+E39+E44+E32</f>
        <v>4106395217</v>
      </c>
      <c r="F11" s="360">
        <v>16.54</v>
      </c>
      <c r="G11" s="361"/>
      <c r="H11" s="361"/>
      <c r="I11" s="897"/>
    </row>
    <row r="12" spans="1:9" ht="15" customHeight="1">
      <c r="A12" s="363"/>
      <c r="B12" s="364">
        <v>1</v>
      </c>
      <c r="C12" s="365"/>
      <c r="D12" s="366" t="s">
        <v>331</v>
      </c>
      <c r="E12" s="367">
        <f>SUM(E13:E14)</f>
        <v>251680320</v>
      </c>
      <c r="F12" s="368"/>
      <c r="G12" s="369"/>
      <c r="H12" s="369"/>
      <c r="I12" s="362"/>
    </row>
    <row r="13" spans="1:9" ht="15" customHeight="1">
      <c r="A13" s="363"/>
      <c r="B13" s="370"/>
      <c r="C13" s="365">
        <v>1</v>
      </c>
      <c r="D13" s="371" t="s">
        <v>332</v>
      </c>
      <c r="E13" s="372">
        <v>203573100</v>
      </c>
      <c r="F13" s="368"/>
      <c r="G13" s="369"/>
      <c r="H13" s="369"/>
      <c r="I13" s="362"/>
    </row>
    <row r="14" spans="1:9" ht="15" customHeight="1">
      <c r="A14" s="363"/>
      <c r="B14" s="370"/>
      <c r="C14" s="365">
        <v>2</v>
      </c>
      <c r="D14" s="371" t="s">
        <v>333</v>
      </c>
      <c r="E14" s="372">
        <v>48107220</v>
      </c>
      <c r="F14" s="368"/>
      <c r="G14" s="369"/>
      <c r="H14" s="369"/>
      <c r="I14" s="362"/>
    </row>
    <row r="15" spans="1:9" ht="15" customHeight="1">
      <c r="A15" s="363"/>
      <c r="B15" s="364">
        <v>2</v>
      </c>
      <c r="C15" s="365"/>
      <c r="D15" s="366" t="s">
        <v>334</v>
      </c>
      <c r="E15" s="367">
        <f>SUM(E16:E19)</f>
        <v>1089176026</v>
      </c>
      <c r="F15" s="368"/>
      <c r="G15" s="369"/>
      <c r="H15" s="369"/>
      <c r="I15" s="362"/>
    </row>
    <row r="16" spans="1:9" ht="15" customHeight="1">
      <c r="A16" s="363"/>
      <c r="B16" s="370"/>
      <c r="C16" s="365">
        <v>1</v>
      </c>
      <c r="D16" s="371" t="s">
        <v>335</v>
      </c>
      <c r="E16" s="372">
        <v>432592593</v>
      </c>
      <c r="F16" s="368"/>
      <c r="G16" s="369"/>
      <c r="H16" s="369"/>
      <c r="I16" s="362"/>
    </row>
    <row r="17" spans="1:9" ht="15" customHeight="1">
      <c r="A17" s="363"/>
      <c r="B17" s="370"/>
      <c r="C17" s="365">
        <v>2</v>
      </c>
      <c r="D17" s="371" t="s">
        <v>27</v>
      </c>
      <c r="E17" s="372">
        <v>500446752</v>
      </c>
      <c r="F17" s="368"/>
      <c r="G17" s="369"/>
      <c r="H17" s="369"/>
      <c r="I17" s="362"/>
    </row>
    <row r="18" spans="1:9" ht="15" customHeight="1">
      <c r="A18" s="363"/>
      <c r="B18" s="370"/>
      <c r="C18" s="365">
        <v>3</v>
      </c>
      <c r="D18" s="371" t="s">
        <v>336</v>
      </c>
      <c r="E18" s="372">
        <v>120018687</v>
      </c>
      <c r="F18" s="368"/>
      <c r="G18" s="369"/>
      <c r="H18" s="369"/>
      <c r="I18" s="362"/>
    </row>
    <row r="19" spans="1:9" ht="15" customHeight="1">
      <c r="A19" s="363"/>
      <c r="B19" s="370"/>
      <c r="C19" s="365">
        <v>4</v>
      </c>
      <c r="D19" s="371" t="s">
        <v>337</v>
      </c>
      <c r="E19" s="372">
        <v>36117994</v>
      </c>
      <c r="F19" s="368"/>
      <c r="G19" s="369"/>
      <c r="H19" s="369"/>
      <c r="I19" s="362"/>
    </row>
    <row r="20" spans="1:9" ht="15" customHeight="1">
      <c r="A20" s="363"/>
      <c r="B20" s="364">
        <v>3</v>
      </c>
      <c r="C20" s="365"/>
      <c r="D20" s="366" t="s">
        <v>338</v>
      </c>
      <c r="E20" s="367">
        <f>SUM(E21:E29)</f>
        <v>707928341</v>
      </c>
      <c r="F20" s="368"/>
      <c r="G20" s="369"/>
      <c r="H20" s="369"/>
      <c r="I20" s="362"/>
    </row>
    <row r="21" spans="1:9" ht="15" customHeight="1">
      <c r="A21" s="363"/>
      <c r="B21" s="370"/>
      <c r="C21" s="365">
        <v>1</v>
      </c>
      <c r="D21" s="371" t="s">
        <v>339</v>
      </c>
      <c r="E21" s="372">
        <v>223946589</v>
      </c>
      <c r="F21" s="368"/>
      <c r="G21" s="369"/>
      <c r="H21" s="369"/>
      <c r="I21" s="362"/>
    </row>
    <row r="22" spans="1:9" ht="15" customHeight="1">
      <c r="A22" s="363"/>
      <c r="B22" s="370"/>
      <c r="C22" s="365">
        <v>2</v>
      </c>
      <c r="D22" s="371" t="s">
        <v>340</v>
      </c>
      <c r="E22" s="372">
        <v>161739142</v>
      </c>
      <c r="F22" s="368"/>
      <c r="G22" s="369"/>
      <c r="H22" s="369"/>
      <c r="I22" s="362"/>
    </row>
    <row r="23" spans="1:9" ht="15" customHeight="1">
      <c r="A23" s="363"/>
      <c r="B23" s="370"/>
      <c r="C23" s="365">
        <v>3</v>
      </c>
      <c r="D23" s="371" t="s">
        <v>341</v>
      </c>
      <c r="E23" s="372">
        <v>23403505</v>
      </c>
      <c r="F23" s="368"/>
      <c r="G23" s="369"/>
      <c r="H23" s="369"/>
      <c r="I23" s="362"/>
    </row>
    <row r="24" spans="1:9" ht="15" customHeight="1">
      <c r="A24" s="363"/>
      <c r="B24" s="370"/>
      <c r="C24" s="365">
        <v>4</v>
      </c>
      <c r="D24" s="371" t="s">
        <v>342</v>
      </c>
      <c r="E24" s="372">
        <v>70159854</v>
      </c>
      <c r="F24" s="368"/>
      <c r="G24" s="369"/>
      <c r="H24" s="369"/>
      <c r="I24" s="362"/>
    </row>
    <row r="25" spans="1:9" ht="15" customHeight="1">
      <c r="A25" s="363"/>
      <c r="B25" s="370"/>
      <c r="C25" s="365">
        <v>5</v>
      </c>
      <c r="D25" s="371" t="s">
        <v>343</v>
      </c>
      <c r="E25" s="372">
        <v>33792212</v>
      </c>
      <c r="F25" s="368"/>
      <c r="G25" s="369"/>
      <c r="H25" s="369"/>
      <c r="I25" s="362"/>
    </row>
    <row r="26" spans="1:9" ht="15" customHeight="1">
      <c r="A26" s="363"/>
      <c r="B26" s="370"/>
      <c r="C26" s="365">
        <v>6</v>
      </c>
      <c r="D26" s="371" t="s">
        <v>344</v>
      </c>
      <c r="E26" s="372">
        <v>167910347</v>
      </c>
      <c r="F26" s="368"/>
      <c r="G26" s="369"/>
      <c r="H26" s="369"/>
      <c r="I26" s="362"/>
    </row>
    <row r="27" spans="1:9" ht="15" customHeight="1">
      <c r="A27" s="363"/>
      <c r="B27" s="370"/>
      <c r="C27" s="365">
        <v>7</v>
      </c>
      <c r="D27" s="371" t="s">
        <v>345</v>
      </c>
      <c r="E27" s="372">
        <v>6951365</v>
      </c>
      <c r="F27" s="368"/>
      <c r="G27" s="369"/>
      <c r="H27" s="369"/>
      <c r="I27" s="362"/>
    </row>
    <row r="28" spans="1:9" ht="15" customHeight="1">
      <c r="A28" s="363"/>
      <c r="B28" s="370"/>
      <c r="C28" s="365">
        <v>8</v>
      </c>
      <c r="D28" s="371" t="s">
        <v>346</v>
      </c>
      <c r="E28" s="372">
        <v>0</v>
      </c>
      <c r="F28" s="368"/>
      <c r="G28" s="369"/>
      <c r="H28" s="369"/>
      <c r="I28" s="362"/>
    </row>
    <row r="29" spans="1:9" ht="15" customHeight="1">
      <c r="A29" s="363"/>
      <c r="B29" s="370"/>
      <c r="C29" s="365">
        <v>9</v>
      </c>
      <c r="D29" s="371" t="s">
        <v>347</v>
      </c>
      <c r="E29" s="372">
        <v>20025327</v>
      </c>
      <c r="F29" s="368"/>
      <c r="G29" s="369"/>
      <c r="H29" s="369"/>
      <c r="I29" s="362"/>
    </row>
    <row r="30" spans="1:9" ht="15" customHeight="1">
      <c r="A30" s="363"/>
      <c r="B30" s="364">
        <v>4</v>
      </c>
      <c r="C30" s="373"/>
      <c r="D30" s="366" t="s">
        <v>348</v>
      </c>
      <c r="E30" s="367">
        <f>SUM(E31)</f>
        <v>0</v>
      </c>
      <c r="F30" s="368"/>
      <c r="G30" s="369"/>
      <c r="H30" s="369"/>
      <c r="I30" s="362"/>
    </row>
    <row r="31" spans="1:9" ht="15" customHeight="1">
      <c r="A31" s="363"/>
      <c r="B31" s="370"/>
      <c r="C31" s="365">
        <v>1</v>
      </c>
      <c r="D31" s="371" t="s">
        <v>349</v>
      </c>
      <c r="E31" s="372"/>
      <c r="F31" s="368"/>
      <c r="G31" s="369"/>
      <c r="H31" s="369"/>
      <c r="I31" s="362"/>
    </row>
    <row r="32" spans="1:9" ht="15" customHeight="1">
      <c r="A32" s="363"/>
      <c r="B32" s="364">
        <v>5</v>
      </c>
      <c r="C32" s="373"/>
      <c r="D32" s="366" t="s">
        <v>350</v>
      </c>
      <c r="E32" s="367">
        <f>SUM(E33:E34)</f>
        <v>773127117</v>
      </c>
      <c r="F32" s="374"/>
      <c r="G32" s="369"/>
      <c r="H32" s="369"/>
      <c r="I32" s="362"/>
    </row>
    <row r="33" spans="1:9" ht="15" customHeight="1">
      <c r="A33" s="363"/>
      <c r="B33" s="370"/>
      <c r="C33" s="365">
        <v>1</v>
      </c>
      <c r="D33" s="371" t="s">
        <v>351</v>
      </c>
      <c r="E33" s="372">
        <v>768748571</v>
      </c>
      <c r="F33" s="368"/>
      <c r="G33" s="369"/>
      <c r="H33" s="369"/>
      <c r="I33" s="362"/>
    </row>
    <row r="34" spans="1:9" ht="15" customHeight="1">
      <c r="A34" s="363"/>
      <c r="B34" s="370"/>
      <c r="C34" s="365">
        <v>2</v>
      </c>
      <c r="D34" s="371" t="s">
        <v>352</v>
      </c>
      <c r="E34" s="372">
        <v>4378546</v>
      </c>
      <c r="F34" s="368"/>
      <c r="G34" s="369"/>
      <c r="H34" s="369"/>
      <c r="I34" s="362"/>
    </row>
    <row r="35" spans="1:9" ht="15" customHeight="1">
      <c r="A35" s="363"/>
      <c r="B35" s="364">
        <v>6</v>
      </c>
      <c r="C35" s="373"/>
      <c r="D35" s="366" t="s">
        <v>353</v>
      </c>
      <c r="E35" s="367">
        <f>SUM(E36:E38)</f>
        <v>0</v>
      </c>
      <c r="F35" s="368"/>
      <c r="G35" s="369"/>
      <c r="H35" s="369"/>
      <c r="I35" s="362"/>
    </row>
    <row r="36" spans="1:9" ht="15" customHeight="1">
      <c r="A36" s="363"/>
      <c r="B36" s="364"/>
      <c r="C36" s="365">
        <v>1</v>
      </c>
      <c r="D36" s="371" t="s">
        <v>354</v>
      </c>
      <c r="E36" s="372"/>
      <c r="F36" s="368"/>
      <c r="G36" s="369"/>
      <c r="H36" s="369"/>
      <c r="I36" s="362"/>
    </row>
    <row r="37" spans="1:9" ht="15" customHeight="1">
      <c r="A37" s="363"/>
      <c r="B37" s="364"/>
      <c r="C37" s="365">
        <v>2</v>
      </c>
      <c r="D37" s="371" t="s">
        <v>355</v>
      </c>
      <c r="E37" s="372"/>
      <c r="F37" s="368"/>
      <c r="G37" s="369"/>
      <c r="H37" s="369"/>
      <c r="I37" s="362"/>
    </row>
    <row r="38" spans="1:9" ht="13.9" customHeight="1">
      <c r="A38" s="363"/>
      <c r="B38" s="370"/>
      <c r="C38" s="365">
        <v>3</v>
      </c>
      <c r="D38" s="375" t="s">
        <v>356</v>
      </c>
      <c r="E38" s="372"/>
      <c r="F38" s="368"/>
      <c r="G38" s="369"/>
      <c r="H38" s="369"/>
      <c r="I38" s="362"/>
    </row>
    <row r="39" spans="1:9" ht="15" customHeight="1">
      <c r="A39" s="363"/>
      <c r="B39" s="364">
        <v>7</v>
      </c>
      <c r="C39" s="373"/>
      <c r="D39" s="366" t="s">
        <v>357</v>
      </c>
      <c r="E39" s="367">
        <f>SUM(E40:E43)</f>
        <v>955146309</v>
      </c>
      <c r="F39" s="368"/>
      <c r="G39" s="369"/>
      <c r="H39" s="369"/>
      <c r="I39" s="362"/>
    </row>
    <row r="40" spans="1:9" ht="15" customHeight="1">
      <c r="A40" s="363"/>
      <c r="B40" s="370"/>
      <c r="C40" s="365">
        <v>1</v>
      </c>
      <c r="D40" s="371" t="s">
        <v>358</v>
      </c>
      <c r="E40" s="372">
        <v>654086719</v>
      </c>
      <c r="F40" s="368"/>
      <c r="G40" s="369"/>
      <c r="H40" s="369"/>
      <c r="I40" s="362"/>
    </row>
    <row r="41" spans="1:9" ht="15" customHeight="1">
      <c r="A41" s="363"/>
      <c r="B41" s="370"/>
      <c r="C41" s="365">
        <v>2</v>
      </c>
      <c r="D41" s="371" t="s">
        <v>359</v>
      </c>
      <c r="E41" s="372">
        <v>132684978</v>
      </c>
      <c r="F41" s="368"/>
      <c r="G41" s="369"/>
      <c r="H41" s="369"/>
      <c r="I41" s="362"/>
    </row>
    <row r="42" spans="1:9" ht="15" customHeight="1">
      <c r="A42" s="363"/>
      <c r="B42" s="370"/>
      <c r="C42" s="365">
        <v>3</v>
      </c>
      <c r="D42" s="371" t="s">
        <v>360</v>
      </c>
      <c r="E42" s="372">
        <v>84608056</v>
      </c>
      <c r="F42" s="368"/>
      <c r="G42" s="369"/>
      <c r="H42" s="369"/>
      <c r="I42" s="362"/>
    </row>
    <row r="43" spans="1:9" ht="15" customHeight="1">
      <c r="A43" s="363"/>
      <c r="B43" s="370"/>
      <c r="C43" s="365">
        <v>4</v>
      </c>
      <c r="D43" s="371" t="s">
        <v>361</v>
      </c>
      <c r="E43" s="372">
        <v>83766556</v>
      </c>
      <c r="F43" s="368"/>
      <c r="G43" s="369"/>
      <c r="H43" s="369"/>
      <c r="I43" s="362"/>
    </row>
    <row r="44" spans="1:9" ht="15" customHeight="1">
      <c r="A44" s="363"/>
      <c r="B44" s="364">
        <v>8</v>
      </c>
      <c r="C44" s="373"/>
      <c r="D44" s="366" t="s">
        <v>362</v>
      </c>
      <c r="E44" s="367">
        <f>SUM(E45:E49)</f>
        <v>329337104</v>
      </c>
      <c r="F44" s="368"/>
      <c r="G44" s="369"/>
      <c r="H44" s="369"/>
      <c r="I44" s="362"/>
    </row>
    <row r="45" spans="1:9" ht="12" customHeight="1">
      <c r="A45" s="363"/>
      <c r="B45" s="376"/>
      <c r="C45" s="377">
        <v>1</v>
      </c>
      <c r="D45" s="378" t="s">
        <v>363</v>
      </c>
      <c r="E45" s="372">
        <v>62451582</v>
      </c>
      <c r="F45" s="368"/>
      <c r="G45" s="369"/>
      <c r="H45" s="369"/>
      <c r="I45" s="362"/>
    </row>
    <row r="46" spans="1:9" ht="12" customHeight="1">
      <c r="A46" s="363"/>
      <c r="B46" s="376"/>
      <c r="C46" s="377">
        <v>2</v>
      </c>
      <c r="D46" s="378" t="s">
        <v>364</v>
      </c>
      <c r="E46" s="372">
        <v>0</v>
      </c>
      <c r="F46" s="368"/>
      <c r="G46" s="369"/>
      <c r="H46" s="369"/>
      <c r="I46" s="362"/>
    </row>
    <row r="47" spans="1:9" ht="12" customHeight="1">
      <c r="A47" s="363"/>
      <c r="B47" s="376"/>
      <c r="C47" s="377">
        <v>3</v>
      </c>
      <c r="D47" s="378" t="s">
        <v>365</v>
      </c>
      <c r="E47" s="372">
        <v>0</v>
      </c>
      <c r="F47" s="368"/>
      <c r="G47" s="369"/>
      <c r="H47" s="369"/>
      <c r="I47" s="362"/>
    </row>
    <row r="48" spans="1:9" ht="12" customHeight="1">
      <c r="A48" s="363"/>
      <c r="B48" s="376"/>
      <c r="C48" s="377">
        <v>4</v>
      </c>
      <c r="D48" s="378" t="s">
        <v>366</v>
      </c>
      <c r="E48" s="372">
        <v>22881549</v>
      </c>
      <c r="F48" s="368"/>
      <c r="G48" s="369"/>
      <c r="H48" s="369"/>
      <c r="I48" s="893"/>
    </row>
    <row r="49" spans="1:10" ht="12" customHeight="1">
      <c r="A49" s="363"/>
      <c r="B49" s="376"/>
      <c r="C49" s="377">
        <v>5</v>
      </c>
      <c r="D49" s="378" t="s">
        <v>347</v>
      </c>
      <c r="E49" s="372">
        <v>244003973</v>
      </c>
      <c r="F49" s="368"/>
      <c r="G49" s="369"/>
      <c r="H49" s="369"/>
      <c r="I49" s="362"/>
    </row>
    <row r="50" spans="1:10" ht="11.45" customHeight="1">
      <c r="A50" s="363"/>
      <c r="B50" s="376"/>
      <c r="C50" s="377"/>
      <c r="D50" s="378"/>
      <c r="E50" s="372"/>
      <c r="F50" s="368"/>
      <c r="G50" s="369"/>
      <c r="H50" s="369"/>
      <c r="I50" s="362"/>
    </row>
    <row r="51" spans="1:10" ht="15" customHeight="1">
      <c r="A51" s="355">
        <v>2</v>
      </c>
      <c r="B51" s="379"/>
      <c r="C51" s="380"/>
      <c r="D51" s="358" t="s">
        <v>367</v>
      </c>
      <c r="E51" s="359">
        <f>E52+E59+E67+E73+E78+E85+E95</f>
        <v>14112769225</v>
      </c>
      <c r="F51" s="360">
        <v>56.85</v>
      </c>
      <c r="G51" s="362"/>
      <c r="H51" s="362"/>
      <c r="I51" s="896"/>
      <c r="J51" s="102"/>
    </row>
    <row r="52" spans="1:10" ht="15" customHeight="1">
      <c r="A52" s="363"/>
      <c r="B52" s="364">
        <v>1</v>
      </c>
      <c r="C52" s="373"/>
      <c r="D52" s="366" t="s">
        <v>368</v>
      </c>
      <c r="E52" s="367">
        <f>SUM(E53:E58)</f>
        <v>65238844</v>
      </c>
      <c r="F52" s="368"/>
      <c r="G52" s="369"/>
      <c r="H52" s="369"/>
      <c r="I52" s="362"/>
    </row>
    <row r="53" spans="1:10" ht="15" customHeight="1">
      <c r="A53" s="363"/>
      <c r="B53" s="364"/>
      <c r="C53" s="365">
        <v>1</v>
      </c>
      <c r="D53" s="371" t="s">
        <v>369</v>
      </c>
      <c r="E53" s="372">
        <v>0</v>
      </c>
      <c r="F53" s="368"/>
      <c r="G53" s="369"/>
      <c r="H53" s="369"/>
      <c r="I53" s="362"/>
    </row>
    <row r="54" spans="1:10" ht="15" customHeight="1" thickBot="1">
      <c r="A54" s="395"/>
      <c r="B54" s="819"/>
      <c r="C54" s="397">
        <v>2</v>
      </c>
      <c r="D54" s="821" t="s">
        <v>370</v>
      </c>
      <c r="E54" s="822">
        <v>0</v>
      </c>
      <c r="F54" s="820"/>
      <c r="G54" s="369"/>
      <c r="H54" s="369"/>
      <c r="I54" s="362"/>
    </row>
    <row r="55" spans="1:10" ht="12" customHeight="1" thickTop="1">
      <c r="A55" s="363"/>
      <c r="B55" s="364"/>
      <c r="C55" s="365">
        <v>3</v>
      </c>
      <c r="D55" s="381" t="s">
        <v>371</v>
      </c>
      <c r="E55" s="372">
        <v>0</v>
      </c>
      <c r="F55" s="368"/>
      <c r="G55" s="369"/>
      <c r="H55" s="369"/>
      <c r="I55" s="362"/>
    </row>
    <row r="56" spans="1:10" ht="15" customHeight="1">
      <c r="A56" s="363"/>
      <c r="B56" s="370"/>
      <c r="C56" s="365">
        <v>4</v>
      </c>
      <c r="D56" s="371" t="s">
        <v>372</v>
      </c>
      <c r="E56" s="372">
        <v>2489523</v>
      </c>
      <c r="F56" s="368"/>
      <c r="G56" s="369"/>
      <c r="H56" s="369"/>
      <c r="I56" s="362"/>
    </row>
    <row r="57" spans="1:10" ht="15" customHeight="1">
      <c r="A57" s="363"/>
      <c r="B57" s="370"/>
      <c r="C57" s="365">
        <v>5</v>
      </c>
      <c r="D57" s="371" t="s">
        <v>373</v>
      </c>
      <c r="E57" s="372">
        <v>34710845</v>
      </c>
      <c r="F57" s="368"/>
      <c r="G57" s="369"/>
      <c r="H57" s="369"/>
      <c r="I57" s="362"/>
    </row>
    <row r="58" spans="1:10" ht="16.899999999999999" customHeight="1">
      <c r="A58" s="363"/>
      <c r="B58" s="370"/>
      <c r="C58" s="365">
        <v>6</v>
      </c>
      <c r="D58" s="381" t="s">
        <v>374</v>
      </c>
      <c r="E58" s="372">
        <v>28038476</v>
      </c>
      <c r="F58" s="368"/>
      <c r="G58" s="369"/>
      <c r="H58" s="369"/>
      <c r="I58" s="362"/>
    </row>
    <row r="59" spans="1:10" ht="15" customHeight="1">
      <c r="A59" s="363"/>
      <c r="B59" s="364">
        <v>2</v>
      </c>
      <c r="C59" s="373"/>
      <c r="D59" s="382" t="s">
        <v>375</v>
      </c>
      <c r="E59" s="367">
        <f>SUM(E60:E66)</f>
        <v>792423669</v>
      </c>
      <c r="F59" s="368"/>
      <c r="G59" s="369"/>
      <c r="H59" s="369"/>
      <c r="I59" s="362"/>
    </row>
    <row r="60" spans="1:10" ht="14.1" customHeight="1">
      <c r="A60" s="363"/>
      <c r="B60" s="370"/>
      <c r="C60" s="365">
        <v>1</v>
      </c>
      <c r="D60" s="381" t="s">
        <v>376</v>
      </c>
      <c r="E60" s="372">
        <v>412603334</v>
      </c>
      <c r="F60" s="368"/>
      <c r="G60" s="369"/>
      <c r="H60" s="369"/>
      <c r="I60" s="362"/>
    </row>
    <row r="61" spans="1:10" ht="14.1" customHeight="1">
      <c r="A61" s="363"/>
      <c r="B61" s="370"/>
      <c r="C61" s="365">
        <v>2</v>
      </c>
      <c r="D61" s="381" t="s">
        <v>377</v>
      </c>
      <c r="E61" s="372">
        <v>45818892</v>
      </c>
      <c r="F61" s="368"/>
      <c r="G61" s="369"/>
      <c r="H61" s="369"/>
      <c r="I61" s="362"/>
    </row>
    <row r="62" spans="1:10" ht="14.1" customHeight="1">
      <c r="A62" s="363"/>
      <c r="B62" s="370"/>
      <c r="C62" s="365">
        <v>3</v>
      </c>
      <c r="D62" s="381" t="s">
        <v>378</v>
      </c>
      <c r="E62" s="372">
        <v>222565333</v>
      </c>
      <c r="F62" s="368"/>
      <c r="G62" s="369"/>
      <c r="H62" s="369"/>
      <c r="I62" s="362"/>
    </row>
    <row r="63" spans="1:10" ht="14.1" customHeight="1">
      <c r="A63" s="363"/>
      <c r="B63" s="370"/>
      <c r="C63" s="365">
        <v>4</v>
      </c>
      <c r="D63" s="371" t="s">
        <v>379</v>
      </c>
      <c r="E63" s="372">
        <v>24975582</v>
      </c>
      <c r="F63" s="368"/>
      <c r="G63" s="369"/>
      <c r="H63" s="369"/>
      <c r="I63" s="362"/>
    </row>
    <row r="64" spans="1:10" ht="14.1" customHeight="1">
      <c r="A64" s="363"/>
      <c r="B64" s="370"/>
      <c r="C64" s="365">
        <v>5</v>
      </c>
      <c r="D64" s="371" t="s">
        <v>380</v>
      </c>
      <c r="E64" s="372">
        <v>86460528</v>
      </c>
      <c r="F64" s="368"/>
      <c r="G64" s="369"/>
      <c r="H64" s="369"/>
      <c r="I64" s="362"/>
    </row>
    <row r="65" spans="1:9" ht="14.1" customHeight="1">
      <c r="A65" s="363"/>
      <c r="B65" s="370"/>
      <c r="C65" s="365">
        <v>6</v>
      </c>
      <c r="D65" s="371" t="s">
        <v>381</v>
      </c>
      <c r="E65" s="372">
        <v>0</v>
      </c>
      <c r="F65" s="368"/>
      <c r="G65" s="369"/>
      <c r="H65" s="369"/>
      <c r="I65" s="362"/>
    </row>
    <row r="66" spans="1:9" ht="14.1" customHeight="1">
      <c r="A66" s="363"/>
      <c r="B66" s="370"/>
      <c r="C66" s="365">
        <v>7</v>
      </c>
      <c r="D66" s="371" t="s">
        <v>382</v>
      </c>
      <c r="E66" s="372">
        <v>0</v>
      </c>
      <c r="F66" s="368"/>
      <c r="G66" s="369"/>
      <c r="H66" s="369"/>
      <c r="I66" s="362"/>
    </row>
    <row r="67" spans="1:9" ht="15" customHeight="1">
      <c r="A67" s="363"/>
      <c r="B67" s="364">
        <v>3</v>
      </c>
      <c r="C67" s="373"/>
      <c r="D67" s="366" t="s">
        <v>383</v>
      </c>
      <c r="E67" s="367">
        <f>SUM(E68:E72)</f>
        <v>2830157604</v>
      </c>
      <c r="F67" s="368"/>
      <c r="G67" s="369"/>
      <c r="H67" s="369"/>
      <c r="I67" s="362"/>
    </row>
    <row r="68" spans="1:9" ht="15" customHeight="1">
      <c r="A68" s="363"/>
      <c r="B68" s="370"/>
      <c r="C68" s="365">
        <v>1</v>
      </c>
      <c r="D68" s="371" t="s">
        <v>384</v>
      </c>
      <c r="E68" s="372">
        <v>2107156938</v>
      </c>
      <c r="F68" s="368"/>
      <c r="G68" s="369"/>
      <c r="H68" s="369"/>
      <c r="I68" s="362"/>
    </row>
    <row r="69" spans="1:9" ht="15" customHeight="1">
      <c r="A69" s="363"/>
      <c r="B69" s="370"/>
      <c r="C69" s="365">
        <v>2</v>
      </c>
      <c r="D69" s="371" t="s">
        <v>385</v>
      </c>
      <c r="E69" s="372">
        <v>603009908</v>
      </c>
      <c r="F69" s="368"/>
      <c r="G69" s="369"/>
      <c r="H69" s="369"/>
      <c r="I69" s="362"/>
    </row>
    <row r="70" spans="1:9" ht="15" customHeight="1">
      <c r="A70" s="363"/>
      <c r="B70" s="370"/>
      <c r="C70" s="365">
        <v>3</v>
      </c>
      <c r="D70" s="371" t="s">
        <v>386</v>
      </c>
      <c r="E70" s="372">
        <v>29905171</v>
      </c>
      <c r="F70" s="368"/>
      <c r="G70" s="369"/>
      <c r="H70" s="369"/>
      <c r="I70" s="362"/>
    </row>
    <row r="71" spans="1:9" ht="15" customHeight="1">
      <c r="A71" s="363"/>
      <c r="B71" s="370"/>
      <c r="C71" s="365">
        <v>4</v>
      </c>
      <c r="D71" s="371" t="s">
        <v>387</v>
      </c>
      <c r="E71" s="372">
        <v>70135512</v>
      </c>
      <c r="F71" s="368"/>
      <c r="G71" s="369"/>
      <c r="H71" s="369"/>
      <c r="I71" s="362"/>
    </row>
    <row r="72" spans="1:9" ht="15" customHeight="1">
      <c r="A72" s="363"/>
      <c r="B72" s="370"/>
      <c r="C72" s="365">
        <v>5</v>
      </c>
      <c r="D72" s="371" t="s">
        <v>388</v>
      </c>
      <c r="E72" s="372">
        <v>19950075</v>
      </c>
      <c r="F72" s="368"/>
      <c r="G72" s="369"/>
      <c r="H72" s="369"/>
      <c r="I72" s="362"/>
    </row>
    <row r="73" spans="1:9" ht="25.5">
      <c r="A73" s="363"/>
      <c r="B73" s="364">
        <v>4</v>
      </c>
      <c r="C73" s="373"/>
      <c r="D73" s="383" t="s">
        <v>389</v>
      </c>
      <c r="E73" s="367">
        <f>SUM(E74:E77)</f>
        <v>348864731</v>
      </c>
      <c r="F73" s="384"/>
      <c r="G73" s="369"/>
      <c r="H73" s="369"/>
      <c r="I73" s="362"/>
    </row>
    <row r="74" spans="1:9" ht="14.25">
      <c r="A74" s="363"/>
      <c r="B74" s="370"/>
      <c r="C74" s="365">
        <v>1</v>
      </c>
      <c r="D74" s="385" t="s">
        <v>390</v>
      </c>
      <c r="E74" s="372">
        <v>154330858</v>
      </c>
      <c r="F74" s="384"/>
      <c r="G74" s="369"/>
      <c r="H74" s="369"/>
      <c r="I74" s="362"/>
    </row>
    <row r="75" spans="1:9" ht="14.25">
      <c r="A75" s="363"/>
      <c r="B75" s="370"/>
      <c r="C75" s="365">
        <v>2</v>
      </c>
      <c r="D75" s="385" t="s">
        <v>391</v>
      </c>
      <c r="E75" s="372">
        <v>125830962</v>
      </c>
      <c r="F75" s="384"/>
      <c r="G75" s="369"/>
      <c r="H75" s="369"/>
      <c r="I75" s="362"/>
    </row>
    <row r="76" spans="1:9" ht="14.25">
      <c r="A76" s="363"/>
      <c r="B76" s="370"/>
      <c r="C76" s="365">
        <v>3</v>
      </c>
      <c r="D76" s="385" t="s">
        <v>392</v>
      </c>
      <c r="E76" s="372">
        <v>68702911</v>
      </c>
      <c r="F76" s="384"/>
      <c r="G76" s="369"/>
      <c r="H76" s="369"/>
      <c r="I76" s="362"/>
    </row>
    <row r="77" spans="1:9" ht="14.25">
      <c r="A77" s="363"/>
      <c r="B77" s="370"/>
      <c r="C77" s="365">
        <v>4</v>
      </c>
      <c r="D77" s="385" t="s">
        <v>393</v>
      </c>
      <c r="E77" s="372">
        <v>0</v>
      </c>
      <c r="F77" s="384"/>
      <c r="G77" s="369"/>
      <c r="H77" s="369"/>
      <c r="I77" s="362"/>
    </row>
    <row r="78" spans="1:9" ht="15" customHeight="1">
      <c r="A78" s="363"/>
      <c r="B78" s="364">
        <v>5</v>
      </c>
      <c r="C78" s="373"/>
      <c r="D78" s="366" t="s">
        <v>394</v>
      </c>
      <c r="E78" s="367">
        <f>SUM(E79:E84)</f>
        <v>8881155441</v>
      </c>
      <c r="F78" s="368"/>
      <c r="G78" s="369"/>
      <c r="H78" s="369"/>
      <c r="I78" s="362"/>
    </row>
    <row r="79" spans="1:9" ht="15" customHeight="1">
      <c r="A79" s="363"/>
      <c r="B79" s="370"/>
      <c r="C79" s="365">
        <v>1</v>
      </c>
      <c r="D79" s="371" t="s">
        <v>395</v>
      </c>
      <c r="E79" s="372">
        <v>6034803962</v>
      </c>
      <c r="F79" s="368"/>
      <c r="G79" s="369"/>
      <c r="H79" s="369"/>
      <c r="I79" s="362"/>
    </row>
    <row r="80" spans="1:9" ht="15" customHeight="1">
      <c r="A80" s="363"/>
      <c r="B80" s="370"/>
      <c r="C80" s="365">
        <v>2</v>
      </c>
      <c r="D80" s="371" t="s">
        <v>396</v>
      </c>
      <c r="E80" s="372">
        <v>614076202</v>
      </c>
      <c r="F80" s="368"/>
      <c r="G80" s="369"/>
      <c r="H80" s="369"/>
      <c r="I80" s="362"/>
    </row>
    <row r="81" spans="1:9" ht="15" customHeight="1">
      <c r="A81" s="363"/>
      <c r="B81" s="370"/>
      <c r="C81" s="365">
        <v>3</v>
      </c>
      <c r="D81" s="371" t="s">
        <v>397</v>
      </c>
      <c r="E81" s="372">
        <v>1506323688</v>
      </c>
      <c r="F81" s="368"/>
      <c r="G81" s="369"/>
      <c r="H81" s="369"/>
      <c r="I81" s="362"/>
    </row>
    <row r="82" spans="1:9" ht="15" customHeight="1">
      <c r="A82" s="363"/>
      <c r="B82" s="370"/>
      <c r="C82" s="365">
        <v>4</v>
      </c>
      <c r="D82" s="371" t="s">
        <v>398</v>
      </c>
      <c r="E82" s="372">
        <v>23828023</v>
      </c>
      <c r="F82" s="368"/>
      <c r="G82" s="369"/>
      <c r="H82" s="369"/>
      <c r="I82" s="362"/>
    </row>
    <row r="83" spans="1:9" ht="15" customHeight="1">
      <c r="A83" s="363"/>
      <c r="B83" s="370"/>
      <c r="C83" s="365">
        <v>5</v>
      </c>
      <c r="D83" s="371" t="s">
        <v>28</v>
      </c>
      <c r="E83" s="372">
        <v>95633640</v>
      </c>
      <c r="F83" s="368"/>
      <c r="G83" s="369"/>
      <c r="H83" s="369"/>
      <c r="I83" s="362"/>
    </row>
    <row r="84" spans="1:9" ht="15" customHeight="1">
      <c r="A84" s="363"/>
      <c r="B84" s="370"/>
      <c r="C84" s="365">
        <v>6</v>
      </c>
      <c r="D84" s="371" t="s">
        <v>399</v>
      </c>
      <c r="E84" s="372">
        <v>606489926</v>
      </c>
      <c r="F84" s="368"/>
      <c r="G84" s="369"/>
      <c r="H84" s="369"/>
      <c r="I84" s="362"/>
    </row>
    <row r="85" spans="1:9" ht="15" customHeight="1">
      <c r="A85" s="363"/>
      <c r="B85" s="364">
        <v>6</v>
      </c>
      <c r="C85" s="373"/>
      <c r="D85" s="366" t="s">
        <v>400</v>
      </c>
      <c r="E85" s="367">
        <f>SUM(E86:E94)</f>
        <v>654640083</v>
      </c>
      <c r="F85" s="368"/>
      <c r="G85" s="369"/>
      <c r="H85" s="369"/>
      <c r="I85" s="362"/>
    </row>
    <row r="86" spans="1:9" ht="15" customHeight="1">
      <c r="A86" s="363"/>
      <c r="B86" s="364"/>
      <c r="C86" s="365">
        <v>1</v>
      </c>
      <c r="D86" s="371" t="s">
        <v>401</v>
      </c>
      <c r="E86" s="372">
        <v>0</v>
      </c>
      <c r="F86" s="368"/>
      <c r="G86" s="369"/>
      <c r="H86" s="369"/>
      <c r="I86" s="362"/>
    </row>
    <row r="87" spans="1:9" ht="15" customHeight="1">
      <c r="A87" s="363"/>
      <c r="B87" s="364"/>
      <c r="C87" s="365">
        <v>2</v>
      </c>
      <c r="D87" s="371" t="s">
        <v>402</v>
      </c>
      <c r="E87" s="372">
        <v>252009949</v>
      </c>
      <c r="F87" s="368"/>
      <c r="G87" s="369"/>
      <c r="H87" s="369"/>
      <c r="I87" s="362"/>
    </row>
    <row r="88" spans="1:9" ht="15" customHeight="1">
      <c r="A88" s="363"/>
      <c r="B88" s="364"/>
      <c r="C88" s="365">
        <v>3</v>
      </c>
      <c r="D88" s="371" t="s">
        <v>403</v>
      </c>
      <c r="E88" s="372">
        <v>0</v>
      </c>
      <c r="F88" s="368"/>
      <c r="G88" s="369"/>
      <c r="H88" s="369"/>
      <c r="I88" s="362"/>
    </row>
    <row r="89" spans="1:9" ht="15" customHeight="1">
      <c r="A89" s="363"/>
      <c r="B89" s="364"/>
      <c r="C89" s="365">
        <v>4</v>
      </c>
      <c r="D89" s="371" t="s">
        <v>404</v>
      </c>
      <c r="E89" s="372">
        <v>0</v>
      </c>
      <c r="F89" s="368"/>
      <c r="G89" s="369"/>
      <c r="H89" s="369"/>
      <c r="I89" s="362"/>
    </row>
    <row r="90" spans="1:9" ht="15" customHeight="1">
      <c r="A90" s="363"/>
      <c r="B90" s="364"/>
      <c r="C90" s="365">
        <v>5</v>
      </c>
      <c r="D90" s="371" t="s">
        <v>405</v>
      </c>
      <c r="E90" s="372">
        <v>0</v>
      </c>
      <c r="F90" s="368"/>
      <c r="G90" s="369"/>
      <c r="H90" s="369"/>
      <c r="I90" s="362"/>
    </row>
    <row r="91" spans="1:9" ht="15" customHeight="1">
      <c r="A91" s="363"/>
      <c r="B91" s="364"/>
      <c r="C91" s="365">
        <v>6</v>
      </c>
      <c r="D91" s="371" t="s">
        <v>406</v>
      </c>
      <c r="E91" s="372">
        <v>0</v>
      </c>
      <c r="F91" s="368"/>
      <c r="G91" s="369"/>
      <c r="H91" s="369"/>
      <c r="I91" s="362"/>
    </row>
    <row r="92" spans="1:9" ht="15" customHeight="1">
      <c r="A92" s="363"/>
      <c r="B92" s="370"/>
      <c r="C92" s="365">
        <v>7</v>
      </c>
      <c r="D92" s="371" t="s">
        <v>407</v>
      </c>
      <c r="E92" s="372">
        <v>0</v>
      </c>
      <c r="F92" s="368"/>
      <c r="G92" s="369"/>
      <c r="H92" s="369"/>
      <c r="I92" s="362"/>
    </row>
    <row r="93" spans="1:9" ht="15" customHeight="1">
      <c r="A93" s="363"/>
      <c r="B93" s="370"/>
      <c r="C93" s="365">
        <v>8</v>
      </c>
      <c r="D93" s="371" t="s">
        <v>408</v>
      </c>
      <c r="E93" s="372">
        <v>401980134</v>
      </c>
      <c r="F93" s="368"/>
      <c r="G93" s="369"/>
      <c r="H93" s="369"/>
      <c r="I93" s="362"/>
    </row>
    <row r="94" spans="1:9" ht="15" customHeight="1">
      <c r="A94" s="363"/>
      <c r="B94" s="370"/>
      <c r="C94" s="365">
        <v>9</v>
      </c>
      <c r="D94" s="371" t="s">
        <v>409</v>
      </c>
      <c r="E94" s="372">
        <v>650000</v>
      </c>
      <c r="F94" s="368"/>
      <c r="G94" s="369"/>
      <c r="H94" s="369"/>
      <c r="I94" s="362"/>
    </row>
    <row r="95" spans="1:9" ht="15" customHeight="1">
      <c r="A95" s="363"/>
      <c r="B95" s="364">
        <v>7</v>
      </c>
      <c r="C95" s="373"/>
      <c r="D95" s="366" t="s">
        <v>410</v>
      </c>
      <c r="E95" s="367">
        <f>SUM(E96:E97)</f>
        <v>540288853</v>
      </c>
      <c r="F95" s="368"/>
      <c r="G95" s="369"/>
      <c r="H95" s="369"/>
      <c r="I95" s="362"/>
    </row>
    <row r="96" spans="1:9" ht="12.75" customHeight="1">
      <c r="A96" s="363"/>
      <c r="B96" s="376"/>
      <c r="C96" s="377">
        <v>1</v>
      </c>
      <c r="D96" s="378" t="s">
        <v>411</v>
      </c>
      <c r="E96" s="372">
        <v>540288853</v>
      </c>
      <c r="F96" s="368"/>
      <c r="G96" s="369"/>
      <c r="H96" s="369"/>
      <c r="I96" s="893"/>
    </row>
    <row r="97" spans="1:9" ht="9" customHeight="1" thickBot="1">
      <c r="A97" s="395"/>
      <c r="B97" s="934"/>
      <c r="C97" s="903"/>
      <c r="D97" s="398"/>
      <c r="E97" s="822"/>
      <c r="F97" s="820"/>
      <c r="G97" s="369"/>
      <c r="H97" s="369"/>
      <c r="I97" s="362"/>
    </row>
    <row r="98" spans="1:9" ht="15" customHeight="1" thickTop="1">
      <c r="A98" s="355">
        <v>3</v>
      </c>
      <c r="B98" s="356"/>
      <c r="C98" s="357"/>
      <c r="D98" s="358" t="s">
        <v>412</v>
      </c>
      <c r="E98" s="359">
        <f>E99+E102+E109+E116+E120+E127+E129+E132+E137</f>
        <v>814857610</v>
      </c>
      <c r="F98" s="360">
        <v>3.28</v>
      </c>
      <c r="G98" s="362"/>
      <c r="H98" s="362"/>
      <c r="I98" s="894"/>
    </row>
    <row r="99" spans="1:9" ht="24" customHeight="1">
      <c r="A99" s="363"/>
      <c r="B99" s="364">
        <v>1</v>
      </c>
      <c r="C99" s="373"/>
      <c r="D99" s="386" t="s">
        <v>413</v>
      </c>
      <c r="E99" s="367">
        <f>SUM(E100:E101)</f>
        <v>99450353</v>
      </c>
      <c r="F99" s="384"/>
      <c r="G99" s="369"/>
      <c r="H99" s="369"/>
      <c r="I99" s="362"/>
    </row>
    <row r="100" spans="1:9" ht="14.25">
      <c r="A100" s="363"/>
      <c r="B100" s="370"/>
      <c r="C100" s="365">
        <v>1</v>
      </c>
      <c r="D100" s="387" t="s">
        <v>414</v>
      </c>
      <c r="E100" s="372">
        <v>90625962</v>
      </c>
      <c r="F100" s="384"/>
      <c r="G100" s="369"/>
      <c r="H100" s="369"/>
      <c r="I100" s="362"/>
    </row>
    <row r="101" spans="1:9" ht="14.25">
      <c r="A101" s="363"/>
      <c r="B101" s="370"/>
      <c r="C101" s="365">
        <v>2</v>
      </c>
      <c r="D101" s="385" t="s">
        <v>415</v>
      </c>
      <c r="E101" s="372">
        <v>8824391</v>
      </c>
      <c r="F101" s="384"/>
      <c r="G101" s="369"/>
      <c r="H101" s="369"/>
      <c r="I101" s="362"/>
    </row>
    <row r="102" spans="1:9" ht="15" customHeight="1">
      <c r="A102" s="363"/>
      <c r="B102" s="364">
        <v>2</v>
      </c>
      <c r="C102" s="373"/>
      <c r="D102" s="366" t="s">
        <v>416</v>
      </c>
      <c r="E102" s="367">
        <f>SUM(E103:E108)</f>
        <v>265990905</v>
      </c>
      <c r="F102" s="368"/>
      <c r="G102" s="369"/>
      <c r="H102" s="369"/>
      <c r="I102" s="362"/>
    </row>
    <row r="103" spans="1:9" ht="15" customHeight="1">
      <c r="A103" s="363"/>
      <c r="B103" s="370"/>
      <c r="C103" s="365">
        <v>1</v>
      </c>
      <c r="D103" s="371" t="s">
        <v>417</v>
      </c>
      <c r="E103" s="372">
        <v>203448121</v>
      </c>
      <c r="F103" s="368"/>
      <c r="G103" s="369"/>
      <c r="H103" s="369"/>
      <c r="I103" s="362"/>
    </row>
    <row r="104" spans="1:9" ht="15" customHeight="1">
      <c r="A104" s="363"/>
      <c r="B104" s="370"/>
      <c r="C104" s="365">
        <v>2</v>
      </c>
      <c r="D104" s="371" t="s">
        <v>418</v>
      </c>
      <c r="E104" s="372">
        <v>7027020</v>
      </c>
      <c r="F104" s="368"/>
      <c r="G104" s="369"/>
      <c r="H104" s="369"/>
      <c r="I104" s="362"/>
    </row>
    <row r="105" spans="1:9" ht="15" customHeight="1">
      <c r="A105" s="363"/>
      <c r="B105" s="370"/>
      <c r="C105" s="365">
        <v>3</v>
      </c>
      <c r="D105" s="381" t="s">
        <v>419</v>
      </c>
      <c r="E105" s="372">
        <v>55515764</v>
      </c>
      <c r="F105" s="368"/>
      <c r="G105" s="369"/>
      <c r="H105" s="369"/>
      <c r="I105" s="362"/>
    </row>
    <row r="106" spans="1:9" ht="15" customHeight="1">
      <c r="A106" s="363"/>
      <c r="B106" s="370"/>
      <c r="C106" s="365">
        <v>4</v>
      </c>
      <c r="D106" s="381" t="s">
        <v>420</v>
      </c>
      <c r="E106" s="372"/>
      <c r="F106" s="368"/>
      <c r="G106" s="369"/>
      <c r="H106" s="369"/>
      <c r="I106" s="362"/>
    </row>
    <row r="107" spans="1:9" ht="15" customHeight="1">
      <c r="A107" s="363"/>
      <c r="B107" s="370"/>
      <c r="C107" s="365">
        <v>5</v>
      </c>
      <c r="D107" s="381" t="s">
        <v>421</v>
      </c>
      <c r="E107" s="372"/>
      <c r="F107" s="368"/>
      <c r="G107" s="369"/>
      <c r="H107" s="369"/>
      <c r="I107" s="362"/>
    </row>
    <row r="108" spans="1:9" ht="15" customHeight="1">
      <c r="A108" s="363"/>
      <c r="B108" s="370"/>
      <c r="C108" s="365">
        <v>6</v>
      </c>
      <c r="D108" s="381" t="s">
        <v>422</v>
      </c>
      <c r="E108" s="372"/>
      <c r="F108" s="368"/>
      <c r="G108" s="369"/>
      <c r="H108" s="369"/>
      <c r="I108" s="362"/>
    </row>
    <row r="109" spans="1:9" ht="15" customHeight="1">
      <c r="A109" s="363"/>
      <c r="B109" s="364">
        <v>3</v>
      </c>
      <c r="C109" s="373"/>
      <c r="D109" s="382" t="s">
        <v>423</v>
      </c>
      <c r="E109" s="367">
        <f>SUM(E110:E115)</f>
        <v>99816023</v>
      </c>
      <c r="F109" s="368"/>
      <c r="G109" s="369"/>
      <c r="H109" s="369"/>
      <c r="I109" s="362"/>
    </row>
    <row r="110" spans="1:9" ht="15" customHeight="1">
      <c r="A110" s="363"/>
      <c r="B110" s="370"/>
      <c r="C110" s="365">
        <v>1</v>
      </c>
      <c r="D110" s="381" t="s">
        <v>424</v>
      </c>
      <c r="E110" s="372"/>
      <c r="F110" s="368"/>
      <c r="G110" s="369"/>
      <c r="H110" s="369"/>
      <c r="I110" s="362"/>
    </row>
    <row r="111" spans="1:9" ht="15" customHeight="1">
      <c r="A111" s="363"/>
      <c r="B111" s="370"/>
      <c r="C111" s="365">
        <v>2</v>
      </c>
      <c r="D111" s="381" t="s">
        <v>425</v>
      </c>
      <c r="E111" s="372"/>
      <c r="F111" s="368"/>
      <c r="G111" s="369"/>
      <c r="H111" s="369"/>
      <c r="I111" s="362"/>
    </row>
    <row r="112" spans="1:9" ht="15" customHeight="1">
      <c r="A112" s="363"/>
      <c r="B112" s="370"/>
      <c r="C112" s="365">
        <v>3</v>
      </c>
      <c r="D112" s="381" t="s">
        <v>426</v>
      </c>
      <c r="E112" s="372"/>
      <c r="F112" s="368"/>
      <c r="G112" s="369"/>
      <c r="H112" s="369"/>
      <c r="I112" s="362"/>
    </row>
    <row r="113" spans="1:9" ht="13.5" customHeight="1">
      <c r="A113" s="363"/>
      <c r="B113" s="370"/>
      <c r="C113" s="365">
        <v>4</v>
      </c>
      <c r="D113" s="371" t="s">
        <v>427</v>
      </c>
      <c r="E113" s="372"/>
      <c r="F113" s="368"/>
      <c r="G113" s="369"/>
      <c r="H113" s="369"/>
      <c r="I113" s="362"/>
    </row>
    <row r="114" spans="1:9" ht="15" customHeight="1">
      <c r="A114" s="363"/>
      <c r="B114" s="370"/>
      <c r="C114" s="365">
        <v>5</v>
      </c>
      <c r="D114" s="371" t="s">
        <v>428</v>
      </c>
      <c r="E114" s="372">
        <v>99816023</v>
      </c>
      <c r="F114" s="368"/>
      <c r="G114" s="369"/>
      <c r="H114" s="369"/>
      <c r="I114" s="362"/>
    </row>
    <row r="115" spans="1:9" ht="15" customHeight="1">
      <c r="A115" s="363"/>
      <c r="B115" s="370"/>
      <c r="C115" s="365">
        <v>6</v>
      </c>
      <c r="D115" s="371" t="s">
        <v>429</v>
      </c>
      <c r="E115" s="372"/>
      <c r="F115" s="368"/>
      <c r="G115" s="369"/>
      <c r="H115" s="369"/>
      <c r="I115" s="362"/>
    </row>
    <row r="116" spans="1:9" ht="15" customHeight="1">
      <c r="A116" s="363"/>
      <c r="B116" s="364">
        <v>4</v>
      </c>
      <c r="C116" s="373"/>
      <c r="D116" s="366" t="s">
        <v>430</v>
      </c>
      <c r="E116" s="367">
        <f>SUM(E117:E119)</f>
        <v>0</v>
      </c>
      <c r="F116" s="368"/>
      <c r="G116" s="369"/>
      <c r="H116" s="369"/>
      <c r="I116" s="362"/>
    </row>
    <row r="117" spans="1:9" ht="12.6" customHeight="1">
      <c r="A117" s="363"/>
      <c r="B117" s="370"/>
      <c r="C117" s="365">
        <v>1</v>
      </c>
      <c r="D117" s="371" t="s">
        <v>431</v>
      </c>
      <c r="E117" s="372"/>
      <c r="F117" s="368"/>
      <c r="G117" s="369"/>
      <c r="H117" s="369"/>
      <c r="I117" s="362"/>
    </row>
    <row r="118" spans="1:9" ht="15" customHeight="1">
      <c r="A118" s="363"/>
      <c r="B118" s="370"/>
      <c r="C118" s="365">
        <v>2</v>
      </c>
      <c r="D118" s="371" t="s">
        <v>432</v>
      </c>
      <c r="E118" s="372"/>
      <c r="F118" s="368"/>
      <c r="G118" s="369"/>
      <c r="H118" s="369"/>
      <c r="I118" s="362"/>
    </row>
    <row r="119" spans="1:9" ht="15" customHeight="1">
      <c r="A119" s="363"/>
      <c r="B119" s="370"/>
      <c r="C119" s="365">
        <v>3</v>
      </c>
      <c r="D119" s="371" t="s">
        <v>433</v>
      </c>
      <c r="E119" s="372"/>
      <c r="F119" s="368"/>
      <c r="G119" s="369"/>
      <c r="H119" s="369"/>
      <c r="I119" s="362"/>
    </row>
    <row r="120" spans="1:9" ht="15" customHeight="1">
      <c r="A120" s="363"/>
      <c r="B120" s="364">
        <v>5</v>
      </c>
      <c r="C120" s="373"/>
      <c r="D120" s="366" t="s">
        <v>434</v>
      </c>
      <c r="E120" s="367">
        <f>SUM(E121:E126)</f>
        <v>9420992</v>
      </c>
      <c r="F120" s="368"/>
      <c r="G120" s="369"/>
      <c r="H120" s="369"/>
      <c r="I120" s="362"/>
    </row>
    <row r="121" spans="1:9" ht="15" customHeight="1">
      <c r="A121" s="363"/>
      <c r="B121" s="370"/>
      <c r="C121" s="365">
        <v>1</v>
      </c>
      <c r="D121" s="371" t="s">
        <v>435</v>
      </c>
      <c r="E121" s="372">
        <v>9420992</v>
      </c>
      <c r="F121" s="368"/>
      <c r="G121" s="369"/>
      <c r="H121" s="369"/>
      <c r="I121" s="362"/>
    </row>
    <row r="122" spans="1:9" ht="15" customHeight="1">
      <c r="A122" s="363"/>
      <c r="B122" s="370"/>
      <c r="C122" s="365">
        <v>2</v>
      </c>
      <c r="D122" s="371" t="s">
        <v>436</v>
      </c>
      <c r="E122" s="372"/>
      <c r="F122" s="368"/>
      <c r="G122" s="369"/>
      <c r="H122" s="369"/>
      <c r="I122" s="362"/>
    </row>
    <row r="123" spans="1:9" ht="15" customHeight="1">
      <c r="A123" s="363"/>
      <c r="B123" s="370"/>
      <c r="C123" s="365">
        <v>3</v>
      </c>
      <c r="D123" s="371" t="s">
        <v>437</v>
      </c>
      <c r="E123" s="372"/>
      <c r="F123" s="368"/>
      <c r="G123" s="369"/>
      <c r="H123" s="369"/>
      <c r="I123" s="362"/>
    </row>
    <row r="124" spans="1:9" ht="15" customHeight="1">
      <c r="A124" s="363"/>
      <c r="B124" s="370"/>
      <c r="C124" s="365">
        <v>4</v>
      </c>
      <c r="D124" s="371" t="s">
        <v>438</v>
      </c>
      <c r="E124" s="372"/>
      <c r="F124" s="368"/>
      <c r="G124" s="369"/>
      <c r="H124" s="369"/>
      <c r="I124" s="362"/>
    </row>
    <row r="125" spans="1:9" ht="15.6" customHeight="1">
      <c r="A125" s="363"/>
      <c r="B125" s="370"/>
      <c r="C125" s="365">
        <v>5</v>
      </c>
      <c r="D125" s="375" t="s">
        <v>439</v>
      </c>
      <c r="E125" s="372"/>
      <c r="F125" s="368"/>
      <c r="G125" s="369"/>
      <c r="H125" s="369"/>
      <c r="I125" s="362"/>
    </row>
    <row r="126" spans="1:9" ht="16.5" customHeight="1">
      <c r="A126" s="363"/>
      <c r="B126" s="370"/>
      <c r="C126" s="365">
        <v>6</v>
      </c>
      <c r="D126" s="375" t="s">
        <v>440</v>
      </c>
      <c r="E126" s="372"/>
      <c r="F126" s="368"/>
      <c r="G126" s="369"/>
      <c r="H126" s="369"/>
      <c r="I126" s="362"/>
    </row>
    <row r="127" spans="1:9" ht="15" customHeight="1">
      <c r="A127" s="363"/>
      <c r="B127" s="364">
        <v>6</v>
      </c>
      <c r="C127" s="373"/>
      <c r="D127" s="366" t="s">
        <v>441</v>
      </c>
      <c r="E127" s="367">
        <f>SUM(E128)</f>
        <v>198949860</v>
      </c>
      <c r="F127" s="368"/>
      <c r="G127" s="369"/>
      <c r="H127" s="369"/>
      <c r="I127" s="362"/>
    </row>
    <row r="128" spans="1:9" ht="15" customHeight="1">
      <c r="A128" s="363"/>
      <c r="B128" s="370"/>
      <c r="C128" s="365">
        <v>1</v>
      </c>
      <c r="D128" s="371" t="s">
        <v>442</v>
      </c>
      <c r="E128" s="372">
        <v>198949860</v>
      </c>
      <c r="F128" s="368"/>
      <c r="G128" s="369"/>
      <c r="H128" s="369"/>
      <c r="I128" s="362"/>
    </row>
    <row r="129" spans="1:9" ht="15" customHeight="1">
      <c r="A129" s="363"/>
      <c r="B129" s="364">
        <v>7</v>
      </c>
      <c r="C129" s="373"/>
      <c r="D129" s="366" t="s">
        <v>443</v>
      </c>
      <c r="E129" s="367">
        <f>SUM(E130:E131)</f>
        <v>124631291</v>
      </c>
      <c r="F129" s="368"/>
      <c r="G129" s="369"/>
      <c r="H129" s="369"/>
      <c r="I129" s="362"/>
    </row>
    <row r="130" spans="1:9" ht="15" customHeight="1">
      <c r="A130" s="363"/>
      <c r="B130" s="370"/>
      <c r="C130" s="365">
        <v>1</v>
      </c>
      <c r="D130" s="375" t="s">
        <v>444</v>
      </c>
      <c r="E130" s="372">
        <v>124631291</v>
      </c>
      <c r="F130" s="368"/>
      <c r="G130" s="369"/>
      <c r="H130" s="369"/>
      <c r="I130" s="362"/>
    </row>
    <row r="131" spans="1:9" ht="15" customHeight="1">
      <c r="A131" s="363"/>
      <c r="B131" s="370"/>
      <c r="C131" s="365">
        <v>2</v>
      </c>
      <c r="D131" s="375" t="s">
        <v>445</v>
      </c>
      <c r="E131" s="372"/>
      <c r="F131" s="368"/>
      <c r="G131" s="369"/>
      <c r="H131" s="369"/>
      <c r="I131" s="362"/>
    </row>
    <row r="132" spans="1:9" ht="15" customHeight="1">
      <c r="A132" s="363"/>
      <c r="B132" s="364">
        <v>8</v>
      </c>
      <c r="C132" s="373"/>
      <c r="D132" s="388" t="s">
        <v>446</v>
      </c>
      <c r="E132" s="367">
        <f>SUM(E133:E136)</f>
        <v>0</v>
      </c>
      <c r="F132" s="368"/>
      <c r="G132" s="369"/>
      <c r="H132" s="369"/>
      <c r="I132" s="362"/>
    </row>
    <row r="133" spans="1:9" ht="14.1" customHeight="1">
      <c r="A133" s="363"/>
      <c r="B133" s="370"/>
      <c r="C133" s="365">
        <v>1</v>
      </c>
      <c r="D133" s="375" t="s">
        <v>447</v>
      </c>
      <c r="E133" s="372"/>
      <c r="F133" s="368"/>
      <c r="G133" s="369"/>
      <c r="H133" s="369"/>
      <c r="I133" s="362"/>
    </row>
    <row r="134" spans="1:9" ht="14.1" customHeight="1">
      <c r="A134" s="363"/>
      <c r="B134" s="370"/>
      <c r="C134" s="365">
        <v>2</v>
      </c>
      <c r="D134" s="375" t="s">
        <v>448</v>
      </c>
      <c r="E134" s="372"/>
      <c r="F134" s="368"/>
      <c r="G134" s="369"/>
      <c r="H134" s="369"/>
      <c r="I134" s="362"/>
    </row>
    <row r="135" spans="1:9" ht="14.1" customHeight="1">
      <c r="A135" s="363"/>
      <c r="B135" s="370"/>
      <c r="C135" s="365">
        <v>3</v>
      </c>
      <c r="D135" s="375" t="s">
        <v>449</v>
      </c>
      <c r="E135" s="372"/>
      <c r="F135" s="368"/>
      <c r="G135" s="369"/>
      <c r="H135" s="369"/>
      <c r="I135" s="362"/>
    </row>
    <row r="136" spans="1:9" ht="14.1" customHeight="1">
      <c r="A136" s="363"/>
      <c r="B136" s="370"/>
      <c r="C136" s="365">
        <v>4</v>
      </c>
      <c r="D136" s="375" t="s">
        <v>450</v>
      </c>
      <c r="E136" s="372"/>
      <c r="F136" s="368"/>
      <c r="G136" s="369"/>
      <c r="H136" s="369"/>
      <c r="I136" s="362"/>
    </row>
    <row r="137" spans="1:9" ht="15" customHeight="1">
      <c r="A137" s="363"/>
      <c r="B137" s="364">
        <v>9</v>
      </c>
      <c r="C137" s="373"/>
      <c r="D137" s="366" t="s">
        <v>451</v>
      </c>
      <c r="E137" s="367">
        <f>SUM(E138:E140)</f>
        <v>16598186</v>
      </c>
      <c r="F137" s="368"/>
      <c r="G137" s="369"/>
      <c r="H137" s="369"/>
      <c r="I137" s="362"/>
    </row>
    <row r="138" spans="1:9" ht="15" customHeight="1">
      <c r="A138" s="363"/>
      <c r="B138" s="364"/>
      <c r="C138" s="365">
        <v>1</v>
      </c>
      <c r="D138" s="371" t="s">
        <v>452</v>
      </c>
      <c r="E138" s="372"/>
      <c r="F138" s="368"/>
      <c r="G138" s="369"/>
      <c r="H138" s="369"/>
      <c r="I138" s="362"/>
    </row>
    <row r="139" spans="1:9" ht="15" customHeight="1" thickBot="1">
      <c r="A139" s="395"/>
      <c r="B139" s="396"/>
      <c r="C139" s="397">
        <v>2</v>
      </c>
      <c r="D139" s="821" t="s">
        <v>453</v>
      </c>
      <c r="E139" s="822">
        <v>14630628</v>
      </c>
      <c r="F139" s="820"/>
      <c r="G139" s="369"/>
      <c r="H139" s="369"/>
      <c r="I139" s="893"/>
    </row>
    <row r="140" spans="1:9" ht="15" customHeight="1" thickTop="1">
      <c r="A140" s="363"/>
      <c r="B140" s="370"/>
      <c r="C140" s="365">
        <v>3</v>
      </c>
      <c r="D140" s="371" t="s">
        <v>454</v>
      </c>
      <c r="E140" s="372">
        <v>1967558</v>
      </c>
      <c r="F140" s="368"/>
      <c r="G140" s="369"/>
      <c r="H140" s="369"/>
      <c r="I140" s="362"/>
    </row>
    <row r="141" spans="1:9" ht="15" customHeight="1">
      <c r="A141" s="355">
        <v>4</v>
      </c>
      <c r="B141" s="356"/>
      <c r="C141" s="357"/>
      <c r="D141" s="358" t="s">
        <v>455</v>
      </c>
      <c r="E141" s="359">
        <f>E142+E145+E149+E154</f>
        <v>5792696869</v>
      </c>
      <c r="F141" s="360">
        <v>23.33</v>
      </c>
      <c r="G141" s="362"/>
      <c r="H141" s="362"/>
      <c r="I141" s="895"/>
    </row>
    <row r="142" spans="1:9" ht="27" customHeight="1">
      <c r="A142" s="389"/>
      <c r="B142" s="364">
        <v>1</v>
      </c>
      <c r="C142" s="373"/>
      <c r="D142" s="382" t="s">
        <v>456</v>
      </c>
      <c r="E142" s="367">
        <f>SUM(E143:E144)</f>
        <v>359358843</v>
      </c>
      <c r="F142" s="384"/>
      <c r="G142" s="369"/>
      <c r="H142" s="369"/>
      <c r="I142" s="362"/>
    </row>
    <row r="143" spans="1:9" ht="15" customHeight="1">
      <c r="A143" s="389"/>
      <c r="B143" s="370"/>
      <c r="C143" s="365">
        <v>1</v>
      </c>
      <c r="D143" s="381" t="s">
        <v>457</v>
      </c>
      <c r="E143" s="372">
        <v>359358843</v>
      </c>
      <c r="F143" s="384"/>
      <c r="G143" s="369"/>
      <c r="H143" s="369"/>
      <c r="I143" s="362"/>
    </row>
    <row r="144" spans="1:9" ht="15" customHeight="1">
      <c r="A144" s="389"/>
      <c r="B144" s="370"/>
      <c r="C144" s="365">
        <v>2</v>
      </c>
      <c r="D144" s="371" t="s">
        <v>458</v>
      </c>
      <c r="E144" s="372"/>
      <c r="F144" s="384"/>
      <c r="G144" s="369"/>
      <c r="H144" s="369"/>
      <c r="I144" s="362"/>
    </row>
    <row r="145" spans="1:11" ht="26.25" customHeight="1">
      <c r="A145" s="389"/>
      <c r="B145" s="364">
        <v>2</v>
      </c>
      <c r="C145" s="373"/>
      <c r="D145" s="366" t="s">
        <v>459</v>
      </c>
      <c r="E145" s="367">
        <f>SUM(E146:E148)</f>
        <v>5383338026</v>
      </c>
      <c r="F145" s="384"/>
      <c r="G145" s="369"/>
      <c r="H145" s="369"/>
      <c r="I145" s="362"/>
      <c r="K145" s="390"/>
    </row>
    <row r="146" spans="1:11" ht="18" customHeight="1">
      <c r="A146" s="389"/>
      <c r="B146" s="370"/>
      <c r="C146" s="365">
        <v>1</v>
      </c>
      <c r="D146" s="375" t="s">
        <v>460</v>
      </c>
      <c r="E146" s="372">
        <v>294957368</v>
      </c>
      <c r="F146" s="384"/>
      <c r="G146" s="369"/>
      <c r="H146" s="369"/>
      <c r="I146" s="362"/>
      <c r="K146" s="390"/>
    </row>
    <row r="147" spans="1:11" ht="18" customHeight="1">
      <c r="A147" s="389"/>
      <c r="B147" s="370"/>
      <c r="C147" s="365">
        <v>2</v>
      </c>
      <c r="D147" s="375" t="s">
        <v>461</v>
      </c>
      <c r="E147" s="372">
        <v>2743751867</v>
      </c>
      <c r="F147" s="384"/>
      <c r="G147" s="369"/>
      <c r="H147" s="369"/>
      <c r="I147" s="391"/>
      <c r="J147" s="392"/>
      <c r="K147" s="390"/>
    </row>
    <row r="148" spans="1:11" ht="18" customHeight="1">
      <c r="A148" s="389"/>
      <c r="B148" s="370"/>
      <c r="C148" s="365">
        <v>3</v>
      </c>
      <c r="D148" s="375" t="s">
        <v>462</v>
      </c>
      <c r="E148" s="372">
        <v>2344628791</v>
      </c>
      <c r="F148" s="384"/>
      <c r="G148" s="369"/>
      <c r="H148" s="369"/>
      <c r="I148" s="393"/>
      <c r="J148" s="393"/>
      <c r="K148" s="390"/>
    </row>
    <row r="149" spans="1:11" ht="18" customHeight="1">
      <c r="A149" s="389"/>
      <c r="B149" s="364">
        <v>3</v>
      </c>
      <c r="C149" s="373"/>
      <c r="D149" s="388" t="s">
        <v>463</v>
      </c>
      <c r="E149" s="367">
        <f>SUM(E150:E153)</f>
        <v>0</v>
      </c>
      <c r="F149" s="384"/>
      <c r="G149" s="369"/>
      <c r="H149" s="369"/>
      <c r="I149" s="393"/>
      <c r="J149" s="393"/>
      <c r="K149" s="390"/>
    </row>
    <row r="150" spans="1:11" ht="15" customHeight="1">
      <c r="A150" s="389"/>
      <c r="B150" s="370"/>
      <c r="C150" s="365">
        <v>1</v>
      </c>
      <c r="D150" s="394" t="s">
        <v>464</v>
      </c>
      <c r="E150" s="372"/>
      <c r="F150" s="384"/>
      <c r="G150" s="369"/>
      <c r="H150" s="369"/>
      <c r="I150" s="393"/>
      <c r="J150" s="393"/>
      <c r="K150" s="390"/>
    </row>
    <row r="151" spans="1:11" ht="15" customHeight="1">
      <c r="A151" s="389"/>
      <c r="B151" s="370"/>
      <c r="C151" s="365">
        <v>2</v>
      </c>
      <c r="D151" s="381" t="s">
        <v>465</v>
      </c>
      <c r="E151" s="372"/>
      <c r="F151" s="384"/>
      <c r="G151" s="369"/>
      <c r="H151" s="369"/>
      <c r="I151" s="393"/>
      <c r="J151" s="393"/>
      <c r="K151" s="390"/>
    </row>
    <row r="152" spans="1:11" ht="15" customHeight="1">
      <c r="A152" s="389"/>
      <c r="B152" s="370"/>
      <c r="C152" s="365">
        <v>3</v>
      </c>
      <c r="D152" s="381" t="s">
        <v>466</v>
      </c>
      <c r="E152" s="372"/>
      <c r="F152" s="384"/>
      <c r="G152" s="369"/>
      <c r="H152" s="369"/>
      <c r="I152" s="393"/>
      <c r="J152" s="393"/>
      <c r="K152" s="390"/>
    </row>
    <row r="153" spans="1:11" ht="19.899999999999999" customHeight="1">
      <c r="A153" s="389"/>
      <c r="B153" s="370"/>
      <c r="C153" s="365">
        <v>4</v>
      </c>
      <c r="D153" s="375" t="s">
        <v>467</v>
      </c>
      <c r="E153" s="372"/>
      <c r="F153" s="384"/>
      <c r="G153" s="369"/>
      <c r="H153" s="369"/>
      <c r="I153" s="393"/>
      <c r="J153" s="393"/>
      <c r="K153" s="390"/>
    </row>
    <row r="154" spans="1:11" ht="15" customHeight="1">
      <c r="A154" s="389"/>
      <c r="B154" s="364">
        <v>4</v>
      </c>
      <c r="C154" s="373"/>
      <c r="D154" s="366" t="s">
        <v>468</v>
      </c>
      <c r="E154" s="367">
        <f>SUM(E155:E156)</f>
        <v>50000000</v>
      </c>
      <c r="F154" s="368"/>
      <c r="G154" s="369"/>
      <c r="H154" s="369"/>
      <c r="I154" s="393"/>
      <c r="J154" s="393"/>
    </row>
    <row r="155" spans="1:11" ht="15" customHeight="1">
      <c r="A155" s="389"/>
      <c r="B155" s="370"/>
      <c r="C155" s="365">
        <v>1</v>
      </c>
      <c r="D155" s="371" t="s">
        <v>469</v>
      </c>
      <c r="E155" s="372">
        <v>50000000</v>
      </c>
      <c r="F155" s="368"/>
      <c r="G155" s="369"/>
      <c r="H155" s="369"/>
      <c r="I155" s="393"/>
      <c r="J155" s="393"/>
    </row>
    <row r="156" spans="1:11" ht="12" customHeight="1" thickBot="1">
      <c r="A156" s="395"/>
      <c r="B156" s="396"/>
      <c r="C156" s="397"/>
      <c r="D156" s="398"/>
      <c r="E156" s="399"/>
      <c r="F156" s="400"/>
      <c r="G156" s="401"/>
      <c r="H156" s="401"/>
      <c r="I156" s="393"/>
      <c r="J156" s="393"/>
    </row>
    <row r="157" spans="1:11" ht="8.1" customHeight="1" thickTop="1" thickBot="1">
      <c r="A157" s="402"/>
      <c r="B157" s="403"/>
      <c r="C157" s="403"/>
      <c r="D157" s="403"/>
      <c r="E157" s="404"/>
      <c r="F157" s="404"/>
      <c r="G157" s="339"/>
      <c r="H157" s="339"/>
      <c r="I157" s="393"/>
      <c r="J157" s="393"/>
    </row>
    <row r="158" spans="1:11" ht="8.1" customHeight="1" thickTop="1">
      <c r="A158" s="405"/>
      <c r="B158" s="406"/>
      <c r="C158" s="406"/>
      <c r="D158" s="407"/>
      <c r="E158" s="408"/>
      <c r="F158" s="409"/>
      <c r="G158" s="339"/>
      <c r="H158" s="339"/>
      <c r="I158" s="393"/>
      <c r="J158" s="393"/>
    </row>
    <row r="159" spans="1:11" ht="18" customHeight="1">
      <c r="A159" s="410"/>
      <c r="B159" s="411" t="s">
        <v>470</v>
      </c>
      <c r="C159" s="411"/>
      <c r="D159" s="412"/>
      <c r="E159" s="413">
        <f>SUM(E11+E51+E98+E141)</f>
        <v>24826718921</v>
      </c>
      <c r="F159" s="414">
        <f>(F141+F98+F51+F11)</f>
        <v>100</v>
      </c>
      <c r="G159" s="339"/>
      <c r="H159" s="339"/>
      <c r="I159" s="950"/>
      <c r="J159" s="393"/>
    </row>
    <row r="160" spans="1:11" ht="8.1" customHeight="1" thickBot="1">
      <c r="A160" s="415"/>
      <c r="B160" s="416"/>
      <c r="C160" s="416"/>
      <c r="D160" s="417"/>
      <c r="E160" s="418"/>
      <c r="F160" s="419"/>
      <c r="G160" s="339"/>
      <c r="H160" s="339"/>
      <c r="I160" s="393"/>
      <c r="J160" s="393"/>
    </row>
    <row r="161" spans="5:10" ht="13.5" thickTop="1">
      <c r="G161" s="339"/>
      <c r="H161" s="339"/>
      <c r="I161" s="392"/>
      <c r="J161" s="392"/>
    </row>
    <row r="162" spans="5:10">
      <c r="E162" s="203"/>
      <c r="G162" s="339"/>
      <c r="H162" s="339"/>
      <c r="I162" s="392"/>
      <c r="J162" s="392"/>
    </row>
    <row r="163" spans="5:10">
      <c r="G163" s="339"/>
      <c r="H163" s="339"/>
      <c r="I163" s="392"/>
      <c r="J163" s="392"/>
    </row>
    <row r="164" spans="5:10">
      <c r="G164" s="339"/>
      <c r="H164" s="339"/>
      <c r="I164" s="392"/>
      <c r="J164" s="392"/>
    </row>
    <row r="165" spans="5:10">
      <c r="G165" s="339"/>
      <c r="H165" s="339"/>
      <c r="I165" s="392"/>
      <c r="J165" s="392"/>
    </row>
    <row r="166" spans="5:10">
      <c r="G166" s="339"/>
      <c r="H166" s="339"/>
      <c r="I166" s="392"/>
      <c r="J166" s="392"/>
    </row>
    <row r="167" spans="5:10">
      <c r="G167" s="339"/>
      <c r="H167" s="339"/>
      <c r="I167" s="392"/>
      <c r="J167" s="392"/>
    </row>
    <row r="168" spans="5:10">
      <c r="G168" s="339"/>
      <c r="H168" s="339"/>
      <c r="I168" s="392"/>
      <c r="J168" s="392"/>
    </row>
    <row r="169" spans="5:10">
      <c r="G169" s="339"/>
      <c r="H169" s="339"/>
      <c r="I169" s="392"/>
      <c r="J169" s="392"/>
    </row>
    <row r="170" spans="5:10">
      <c r="G170" s="339"/>
      <c r="H170" s="339"/>
    </row>
    <row r="171" spans="5:10">
      <c r="G171" s="339"/>
      <c r="H171" s="339"/>
    </row>
    <row r="172" spans="5:10">
      <c r="G172" s="339"/>
      <c r="H172" s="339"/>
    </row>
    <row r="173" spans="5:10">
      <c r="G173" s="339"/>
      <c r="H173" s="339"/>
    </row>
    <row r="174" spans="5:10">
      <c r="G174" s="339"/>
      <c r="H174" s="339"/>
    </row>
    <row r="175" spans="5:10">
      <c r="G175" s="339"/>
      <c r="H175" s="339"/>
    </row>
    <row r="176" spans="5:10">
      <c r="G176" s="339"/>
      <c r="H176" s="339"/>
    </row>
    <row r="177" spans="7:8">
      <c r="G177" s="339"/>
      <c r="H177" s="339"/>
    </row>
    <row r="178" spans="7:8">
      <c r="G178" s="339"/>
      <c r="H178" s="339"/>
    </row>
    <row r="179" spans="7:8">
      <c r="G179" s="339"/>
      <c r="H179" s="339"/>
    </row>
    <row r="180" spans="7:8">
      <c r="G180" s="339"/>
      <c r="H180" s="339"/>
    </row>
    <row r="181" spans="7:8">
      <c r="G181" s="339"/>
      <c r="H181" s="339"/>
    </row>
    <row r="182" spans="7:8">
      <c r="G182" s="339"/>
      <c r="H182" s="339"/>
    </row>
    <row r="183" spans="7:8">
      <c r="G183" s="339"/>
      <c r="H183" s="339"/>
    </row>
    <row r="184" spans="7:8">
      <c r="G184" s="339"/>
      <c r="H184" s="339"/>
    </row>
    <row r="185" spans="7:8">
      <c r="G185" s="339"/>
      <c r="H185" s="339"/>
    </row>
    <row r="186" spans="7:8">
      <c r="G186" s="339"/>
      <c r="H186" s="339"/>
    </row>
    <row r="187" spans="7:8">
      <c r="G187" s="339"/>
      <c r="H187" s="339"/>
    </row>
    <row r="188" spans="7:8">
      <c r="G188" s="339"/>
      <c r="H188" s="339"/>
    </row>
    <row r="189" spans="7:8">
      <c r="G189" s="339"/>
      <c r="H189" s="339"/>
    </row>
    <row r="190" spans="7:8">
      <c r="G190" s="339"/>
      <c r="H190" s="339"/>
    </row>
    <row r="191" spans="7:8">
      <c r="G191" s="339"/>
      <c r="H191" s="339"/>
    </row>
    <row r="192" spans="7:8">
      <c r="G192" s="339"/>
      <c r="H192" s="339"/>
    </row>
    <row r="193" spans="7:8">
      <c r="G193" s="339"/>
      <c r="H193" s="339"/>
    </row>
    <row r="194" spans="7:8">
      <c r="G194" s="339"/>
      <c r="H194" s="339"/>
    </row>
    <row r="195" spans="7:8">
      <c r="G195" s="339"/>
      <c r="H195" s="339"/>
    </row>
    <row r="196" spans="7:8">
      <c r="G196" s="339"/>
      <c r="H196" s="339"/>
    </row>
    <row r="197" spans="7:8">
      <c r="G197" s="339"/>
      <c r="H197" s="339"/>
    </row>
    <row r="198" spans="7:8">
      <c r="G198" s="339"/>
      <c r="H198" s="339"/>
    </row>
    <row r="199" spans="7:8">
      <c r="G199" s="339"/>
      <c r="H199" s="339"/>
    </row>
    <row r="200" spans="7:8">
      <c r="G200" s="339"/>
      <c r="H200" s="339"/>
    </row>
    <row r="201" spans="7:8">
      <c r="G201" s="339"/>
      <c r="H201" s="339"/>
    </row>
    <row r="202" spans="7:8">
      <c r="G202" s="339"/>
      <c r="H202" s="339"/>
    </row>
    <row r="203" spans="7:8">
      <c r="G203" s="339"/>
      <c r="H203" s="339"/>
    </row>
    <row r="204" spans="7:8">
      <c r="G204" s="339"/>
      <c r="H204" s="339"/>
    </row>
    <row r="205" spans="7:8">
      <c r="G205" s="339"/>
      <c r="H205" s="339"/>
    </row>
    <row r="206" spans="7:8">
      <c r="G206" s="339"/>
      <c r="H206" s="339"/>
    </row>
    <row r="207" spans="7:8">
      <c r="G207" s="339"/>
      <c r="H207" s="339"/>
    </row>
    <row r="208" spans="7:8">
      <c r="G208" s="339"/>
      <c r="H208" s="339"/>
    </row>
    <row r="209" spans="7:8">
      <c r="G209" s="339"/>
      <c r="H209" s="339"/>
    </row>
    <row r="210" spans="7:8">
      <c r="G210" s="339"/>
      <c r="H210" s="339"/>
    </row>
    <row r="211" spans="7:8">
      <c r="G211" s="339"/>
      <c r="H211" s="339"/>
    </row>
    <row r="212" spans="7:8">
      <c r="G212" s="339"/>
      <c r="H212" s="339"/>
    </row>
    <row r="213" spans="7:8">
      <c r="G213" s="339"/>
      <c r="H213" s="339"/>
    </row>
    <row r="214" spans="7:8">
      <c r="G214" s="339"/>
      <c r="H214" s="339"/>
    </row>
    <row r="215" spans="7:8">
      <c r="G215" s="339"/>
      <c r="H215" s="339"/>
    </row>
    <row r="216" spans="7:8">
      <c r="G216" s="339"/>
      <c r="H216" s="339"/>
    </row>
    <row r="217" spans="7:8">
      <c r="G217" s="339"/>
      <c r="H217" s="339"/>
    </row>
    <row r="218" spans="7:8">
      <c r="G218" s="339"/>
      <c r="H218" s="339"/>
    </row>
    <row r="219" spans="7:8">
      <c r="G219" s="339"/>
      <c r="H219" s="339"/>
    </row>
    <row r="220" spans="7:8">
      <c r="G220" s="339"/>
      <c r="H220" s="339"/>
    </row>
    <row r="221" spans="7:8">
      <c r="G221" s="339"/>
      <c r="H221" s="339"/>
    </row>
    <row r="222" spans="7:8">
      <c r="G222" s="339"/>
      <c r="H222" s="339"/>
    </row>
    <row r="223" spans="7:8">
      <c r="G223" s="339"/>
      <c r="H223" s="339"/>
    </row>
    <row r="224" spans="7:8">
      <c r="G224" s="339"/>
      <c r="H224" s="339"/>
    </row>
    <row r="225" spans="7:8">
      <c r="G225" s="339"/>
      <c r="H225" s="339"/>
    </row>
    <row r="226" spans="7:8">
      <c r="G226" s="339"/>
      <c r="H226" s="339"/>
    </row>
    <row r="227" spans="7:8">
      <c r="G227" s="339"/>
      <c r="H227" s="339"/>
    </row>
    <row r="228" spans="7:8">
      <c r="G228" s="339"/>
      <c r="H228" s="339"/>
    </row>
    <row r="229" spans="7:8">
      <c r="G229" s="339"/>
      <c r="H229" s="339"/>
    </row>
    <row r="230" spans="7:8">
      <c r="G230" s="339"/>
      <c r="H230" s="339"/>
    </row>
    <row r="231" spans="7:8">
      <c r="G231" s="339"/>
      <c r="H231" s="339"/>
    </row>
    <row r="232" spans="7:8">
      <c r="G232" s="339"/>
      <c r="H232" s="339"/>
    </row>
    <row r="233" spans="7:8">
      <c r="G233" s="339"/>
      <c r="H233" s="339"/>
    </row>
    <row r="234" spans="7:8">
      <c r="G234" s="339"/>
      <c r="H234" s="339"/>
    </row>
    <row r="235" spans="7:8">
      <c r="G235" s="339"/>
      <c r="H235" s="339"/>
    </row>
    <row r="236" spans="7:8">
      <c r="G236" s="339"/>
      <c r="H236" s="339"/>
    </row>
    <row r="237" spans="7:8">
      <c r="G237" s="339"/>
      <c r="H237" s="339"/>
    </row>
    <row r="238" spans="7:8">
      <c r="G238" s="339"/>
      <c r="H238" s="339"/>
    </row>
    <row r="239" spans="7:8">
      <c r="G239" s="339"/>
      <c r="H239" s="339"/>
    </row>
    <row r="240" spans="7:8">
      <c r="G240" s="339"/>
      <c r="H240" s="339"/>
    </row>
    <row r="241" spans="7:8">
      <c r="G241" s="339"/>
      <c r="H241" s="339"/>
    </row>
    <row r="242" spans="7:8">
      <c r="G242" s="339"/>
      <c r="H242" s="339"/>
    </row>
    <row r="243" spans="7:8">
      <c r="G243" s="339"/>
      <c r="H243" s="339"/>
    </row>
    <row r="244" spans="7:8">
      <c r="G244" s="339"/>
      <c r="H244" s="339"/>
    </row>
    <row r="245" spans="7:8">
      <c r="G245" s="339"/>
      <c r="H245" s="339"/>
    </row>
    <row r="246" spans="7:8">
      <c r="G246" s="339"/>
      <c r="H246" s="339"/>
    </row>
    <row r="247" spans="7:8">
      <c r="G247" s="339"/>
      <c r="H247" s="339"/>
    </row>
    <row r="248" spans="7:8">
      <c r="G248" s="339"/>
      <c r="H248" s="339"/>
    </row>
    <row r="249" spans="7:8">
      <c r="G249" s="339"/>
      <c r="H249" s="339"/>
    </row>
    <row r="250" spans="7:8">
      <c r="G250" s="339"/>
      <c r="H250" s="339"/>
    </row>
    <row r="251" spans="7:8">
      <c r="G251" s="339"/>
      <c r="H251" s="339"/>
    </row>
    <row r="252" spans="7:8">
      <c r="G252" s="339"/>
      <c r="H252" s="339"/>
    </row>
    <row r="253" spans="7:8">
      <c r="G253" s="339"/>
      <c r="H253" s="339"/>
    </row>
    <row r="254" spans="7:8">
      <c r="G254" s="339"/>
      <c r="H254" s="339"/>
    </row>
    <row r="255" spans="7:8">
      <c r="G255" s="339"/>
      <c r="H255" s="339"/>
    </row>
    <row r="256" spans="7:8">
      <c r="G256" s="339"/>
      <c r="H256" s="339"/>
    </row>
    <row r="257" spans="7:8">
      <c r="G257" s="339"/>
      <c r="H257" s="339"/>
    </row>
    <row r="258" spans="7:8">
      <c r="G258" s="339"/>
      <c r="H258" s="339"/>
    </row>
    <row r="259" spans="7:8">
      <c r="G259" s="339"/>
      <c r="H259" s="339"/>
    </row>
    <row r="260" spans="7:8">
      <c r="G260" s="339"/>
      <c r="H260" s="339"/>
    </row>
    <row r="261" spans="7:8">
      <c r="G261" s="339"/>
      <c r="H261" s="339"/>
    </row>
    <row r="262" spans="7:8">
      <c r="G262" s="339"/>
      <c r="H262" s="339"/>
    </row>
    <row r="263" spans="7:8">
      <c r="G263" s="339"/>
      <c r="H263" s="339"/>
    </row>
    <row r="264" spans="7:8">
      <c r="G264" s="339"/>
      <c r="H264" s="339"/>
    </row>
    <row r="265" spans="7:8">
      <c r="G265" s="339"/>
      <c r="H265" s="339"/>
    </row>
    <row r="266" spans="7:8">
      <c r="G266" s="339"/>
      <c r="H266" s="339"/>
    </row>
    <row r="267" spans="7:8">
      <c r="G267" s="339"/>
      <c r="H267" s="339"/>
    </row>
    <row r="268" spans="7:8">
      <c r="G268" s="339"/>
      <c r="H268" s="339"/>
    </row>
    <row r="269" spans="7:8">
      <c r="G269" s="339"/>
      <c r="H269" s="339"/>
    </row>
    <row r="270" spans="7:8">
      <c r="G270" s="339"/>
      <c r="H270" s="339"/>
    </row>
    <row r="271" spans="7:8">
      <c r="G271" s="339"/>
      <c r="H271" s="339"/>
    </row>
    <row r="272" spans="7:8">
      <c r="G272" s="339"/>
      <c r="H272" s="339"/>
    </row>
    <row r="273" spans="7:8">
      <c r="G273" s="339"/>
      <c r="H273" s="339"/>
    </row>
    <row r="274" spans="7:8">
      <c r="G274" s="339"/>
      <c r="H274" s="339"/>
    </row>
    <row r="275" spans="7:8">
      <c r="G275" s="339"/>
      <c r="H275" s="339"/>
    </row>
    <row r="276" spans="7:8">
      <c r="G276" s="339"/>
      <c r="H276" s="339"/>
    </row>
    <row r="277" spans="7:8">
      <c r="G277" s="339"/>
      <c r="H277" s="339"/>
    </row>
    <row r="278" spans="7:8">
      <c r="G278" s="339"/>
      <c r="H278" s="339"/>
    </row>
    <row r="279" spans="7:8">
      <c r="G279" s="339"/>
      <c r="H279" s="339"/>
    </row>
    <row r="280" spans="7:8">
      <c r="G280" s="339"/>
      <c r="H280" s="339"/>
    </row>
    <row r="281" spans="7:8">
      <c r="G281" s="339"/>
      <c r="H281" s="339"/>
    </row>
    <row r="282" spans="7:8">
      <c r="G282" s="339"/>
      <c r="H282" s="339"/>
    </row>
    <row r="283" spans="7:8">
      <c r="G283" s="339"/>
      <c r="H283" s="339"/>
    </row>
    <row r="284" spans="7:8">
      <c r="G284" s="339"/>
      <c r="H284" s="339"/>
    </row>
    <row r="285" spans="7:8">
      <c r="G285" s="339"/>
      <c r="H285" s="339"/>
    </row>
    <row r="286" spans="7:8">
      <c r="G286" s="339"/>
      <c r="H286" s="339"/>
    </row>
    <row r="287" spans="7:8">
      <c r="G287" s="339"/>
      <c r="H287" s="339"/>
    </row>
    <row r="288" spans="7:8">
      <c r="G288" s="339"/>
      <c r="H288" s="339"/>
    </row>
    <row r="289" spans="7:8">
      <c r="G289" s="339"/>
      <c r="H289" s="339"/>
    </row>
    <row r="290" spans="7:8">
      <c r="G290" s="339"/>
      <c r="H290" s="339"/>
    </row>
    <row r="291" spans="7:8">
      <c r="G291" s="339"/>
      <c r="H291" s="339"/>
    </row>
    <row r="292" spans="7:8">
      <c r="G292" s="339"/>
      <c r="H292" s="339"/>
    </row>
    <row r="293" spans="7:8">
      <c r="G293" s="339"/>
      <c r="H293" s="339"/>
    </row>
    <row r="294" spans="7:8">
      <c r="G294" s="339"/>
      <c r="H294" s="339"/>
    </row>
    <row r="295" spans="7:8">
      <c r="G295" s="339"/>
      <c r="H295" s="339"/>
    </row>
    <row r="296" spans="7:8">
      <c r="G296" s="339"/>
      <c r="H296" s="339"/>
    </row>
    <row r="297" spans="7:8">
      <c r="G297" s="339"/>
      <c r="H297" s="339"/>
    </row>
    <row r="298" spans="7:8">
      <c r="G298" s="339"/>
      <c r="H298" s="339"/>
    </row>
    <row r="299" spans="7:8">
      <c r="G299" s="339"/>
      <c r="H299" s="339"/>
    </row>
    <row r="300" spans="7:8">
      <c r="G300" s="339"/>
      <c r="H300" s="339"/>
    </row>
    <row r="301" spans="7:8">
      <c r="G301" s="339"/>
      <c r="H301" s="339"/>
    </row>
    <row r="302" spans="7:8">
      <c r="G302" s="339"/>
      <c r="H302" s="339"/>
    </row>
    <row r="303" spans="7:8">
      <c r="G303" s="339"/>
      <c r="H303" s="339"/>
    </row>
    <row r="304" spans="7:8">
      <c r="G304" s="339"/>
      <c r="H304" s="339"/>
    </row>
    <row r="305" spans="7:8">
      <c r="G305" s="339"/>
      <c r="H305" s="339"/>
    </row>
    <row r="306" spans="7:8">
      <c r="G306" s="339"/>
      <c r="H306" s="339"/>
    </row>
    <row r="307" spans="7:8">
      <c r="G307" s="339"/>
      <c r="H307" s="339"/>
    </row>
    <row r="308" spans="7:8">
      <c r="G308" s="339"/>
      <c r="H308" s="339"/>
    </row>
    <row r="309" spans="7:8">
      <c r="G309" s="339"/>
      <c r="H309" s="339"/>
    </row>
    <row r="310" spans="7:8">
      <c r="G310" s="339"/>
      <c r="H310" s="339"/>
    </row>
    <row r="311" spans="7:8">
      <c r="G311" s="339"/>
      <c r="H311" s="339"/>
    </row>
    <row r="312" spans="7:8">
      <c r="G312" s="339"/>
      <c r="H312" s="339"/>
    </row>
    <row r="313" spans="7:8">
      <c r="G313" s="339"/>
      <c r="H313" s="339"/>
    </row>
    <row r="314" spans="7:8">
      <c r="G314" s="339"/>
      <c r="H314" s="339"/>
    </row>
    <row r="315" spans="7:8">
      <c r="G315" s="339"/>
      <c r="H315" s="339"/>
    </row>
    <row r="316" spans="7:8">
      <c r="G316" s="339"/>
      <c r="H316" s="339"/>
    </row>
    <row r="317" spans="7:8">
      <c r="G317" s="339"/>
      <c r="H317" s="339"/>
    </row>
    <row r="318" spans="7:8">
      <c r="G318" s="339"/>
      <c r="H318" s="339"/>
    </row>
    <row r="319" spans="7:8">
      <c r="G319" s="339"/>
      <c r="H319" s="339"/>
    </row>
    <row r="320" spans="7:8">
      <c r="G320" s="339"/>
      <c r="H320" s="339"/>
    </row>
    <row r="16441" spans="6:6" ht="15">
      <c r="F16441" s="420"/>
    </row>
  </sheetData>
  <mergeCells count="4">
    <mergeCell ref="A1:F1"/>
    <mergeCell ref="A2:F2"/>
    <mergeCell ref="A3:F3"/>
    <mergeCell ref="A4:F4"/>
  </mergeCells>
  <printOptions horizontalCentered="1"/>
  <pageMargins left="0.39370078740157483" right="0.39370078740157483" top="0.39370078740157483" bottom="0.59055118110236227" header="0.31496062992125984" footer="0.19685039370078741"/>
  <pageSetup scale="93" fitToHeight="0"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6359"/>
  <sheetViews>
    <sheetView zoomScaleNormal="100" zoomScaleSheetLayoutView="100" workbookViewId="0">
      <selection activeCell="E15" sqref="E15"/>
    </sheetView>
  </sheetViews>
  <sheetFormatPr baseColWidth="10" defaultColWidth="11.42578125" defaultRowHeight="12.75"/>
  <cols>
    <col min="1" max="1" width="3.28515625" style="140" customWidth="1"/>
    <col min="2" max="2" width="8.42578125" style="140" customWidth="1"/>
    <col min="3" max="3" width="61.42578125" style="140" customWidth="1"/>
    <col min="4" max="4" width="19.7109375" style="140" customWidth="1"/>
    <col min="5" max="5" width="13.5703125" style="140" customWidth="1"/>
    <col min="6" max="6" width="13.7109375" style="140" bestFit="1" customWidth="1"/>
    <col min="7" max="7" width="12.7109375" style="140" bestFit="1" customWidth="1"/>
    <col min="8" max="8" width="15.28515625" style="140" customWidth="1"/>
    <col min="9" max="16384" width="11.42578125" style="140"/>
  </cols>
  <sheetData>
    <row r="1" spans="1:9" ht="23.45" customHeight="1">
      <c r="A1" s="1119" t="s">
        <v>471</v>
      </c>
      <c r="B1" s="1119"/>
      <c r="C1" s="1119"/>
      <c r="D1" s="1119"/>
      <c r="E1" s="1119"/>
    </row>
    <row r="2" spans="1:9" ht="19.149999999999999" customHeight="1">
      <c r="A2" s="979" t="s">
        <v>1127</v>
      </c>
      <c r="B2" s="1119"/>
      <c r="C2" s="1119"/>
      <c r="D2" s="1119"/>
      <c r="E2" s="1119"/>
    </row>
    <row r="3" spans="1:9" ht="17.45" customHeight="1">
      <c r="A3" s="1119" t="s">
        <v>3</v>
      </c>
      <c r="B3" s="1119"/>
      <c r="C3" s="1119"/>
      <c r="D3" s="1119"/>
      <c r="E3" s="1119"/>
    </row>
    <row r="4" spans="1:9" ht="16.5">
      <c r="A4" s="1119" t="s">
        <v>2</v>
      </c>
      <c r="B4" s="1119"/>
      <c r="C4" s="1119"/>
      <c r="D4" s="1119"/>
      <c r="E4" s="1119"/>
    </row>
    <row r="5" spans="1:9" ht="13.5" thickBot="1">
      <c r="A5" s="102"/>
      <c r="B5" s="102"/>
      <c r="C5" s="102"/>
      <c r="D5" s="102"/>
      <c r="E5" s="102"/>
    </row>
    <row r="6" spans="1:9" ht="12.75" customHeight="1" thickTop="1">
      <c r="A6" s="808"/>
      <c r="B6" s="331"/>
      <c r="C6" s="330"/>
      <c r="D6" s="332"/>
      <c r="E6" s="333" t="s">
        <v>263</v>
      </c>
    </row>
    <row r="7" spans="1:9" ht="17.25" customHeight="1">
      <c r="A7" s="1120" t="s">
        <v>472</v>
      </c>
      <c r="B7" s="1121"/>
      <c r="C7" s="336" t="s">
        <v>473</v>
      </c>
      <c r="D7" s="337" t="s">
        <v>4</v>
      </c>
      <c r="E7" s="338" t="s">
        <v>327</v>
      </c>
      <c r="F7" s="339"/>
    </row>
    <row r="8" spans="1:9" ht="16.5" customHeight="1" thickBot="1">
      <c r="A8" s="809"/>
      <c r="B8" s="342"/>
      <c r="C8" s="341"/>
      <c r="D8" s="343"/>
      <c r="E8" s="344" t="s">
        <v>329</v>
      </c>
      <c r="F8" s="339"/>
      <c r="I8" s="362"/>
    </row>
    <row r="9" spans="1:9" ht="8.1" customHeight="1" thickTop="1" thickBot="1">
      <c r="A9" s="345"/>
      <c r="B9" s="346"/>
      <c r="C9" s="347"/>
      <c r="D9" s="348"/>
      <c r="E9" s="348"/>
      <c r="F9" s="339"/>
    </row>
    <row r="10" spans="1:9" ht="5.25" customHeight="1" thickTop="1">
      <c r="A10" s="349"/>
      <c r="B10" s="351"/>
      <c r="C10" s="352"/>
      <c r="D10" s="353"/>
      <c r="E10" s="354"/>
      <c r="F10" s="339"/>
    </row>
    <row r="11" spans="1:9" s="422" customFormat="1" ht="14.1" customHeight="1">
      <c r="A11" s="810"/>
      <c r="B11" s="357"/>
      <c r="C11" s="811" t="s">
        <v>474</v>
      </c>
      <c r="D11" s="359">
        <f>+D13+D20+D27+D47+D56</f>
        <v>19034022052</v>
      </c>
      <c r="E11" s="360">
        <f>+E13+E20+E27+E47+E56</f>
        <v>76.669999999999987</v>
      </c>
      <c r="F11" s="424"/>
      <c r="H11" s="898"/>
    </row>
    <row r="12" spans="1:9" ht="6.75" customHeight="1">
      <c r="A12" s="363"/>
      <c r="B12" s="373"/>
      <c r="C12" s="403"/>
      <c r="D12" s="427"/>
      <c r="E12" s="428"/>
      <c r="F12" s="339"/>
    </row>
    <row r="13" spans="1:9" s="422" customFormat="1" ht="14.1" customHeight="1">
      <c r="A13" s="429">
        <v>1</v>
      </c>
      <c r="B13" s="430"/>
      <c r="C13" s="431" t="s">
        <v>475</v>
      </c>
      <c r="D13" s="432">
        <f>SUM(D14:D18)</f>
        <v>2503153519</v>
      </c>
      <c r="E13" s="433">
        <v>10.08</v>
      </c>
      <c r="F13" s="423"/>
    </row>
    <row r="14" spans="1:9" ht="25.5">
      <c r="A14" s="363"/>
      <c r="B14" s="377" t="s">
        <v>1170</v>
      </c>
      <c r="C14" s="844" t="s">
        <v>1171</v>
      </c>
      <c r="D14" s="434">
        <v>756068211</v>
      </c>
      <c r="E14" s="435"/>
      <c r="F14" s="369"/>
      <c r="H14" s="893"/>
    </row>
    <row r="15" spans="1:9" ht="25.5">
      <c r="A15" s="363"/>
      <c r="B15" s="377" t="s">
        <v>1172</v>
      </c>
      <c r="C15" s="844" t="s">
        <v>1173</v>
      </c>
      <c r="D15" s="434">
        <v>1411789389</v>
      </c>
      <c r="E15" s="435"/>
      <c r="F15" s="369"/>
    </row>
    <row r="16" spans="1:9" ht="51">
      <c r="A16" s="363"/>
      <c r="B16" s="377" t="s">
        <v>1174</v>
      </c>
      <c r="C16" s="844" t="s">
        <v>1175</v>
      </c>
      <c r="D16" s="434">
        <v>184245720</v>
      </c>
      <c r="E16" s="435"/>
      <c r="F16" s="369"/>
    </row>
    <row r="17" spans="1:6" ht="51">
      <c r="A17" s="363"/>
      <c r="B17" s="377" t="s">
        <v>1176</v>
      </c>
      <c r="C17" s="844" t="s">
        <v>1177</v>
      </c>
      <c r="D17" s="434">
        <v>62848155</v>
      </c>
      <c r="E17" s="435"/>
      <c r="F17" s="369"/>
    </row>
    <row r="18" spans="1:6" ht="51">
      <c r="A18" s="363"/>
      <c r="B18" s="377" t="s">
        <v>1178</v>
      </c>
      <c r="C18" s="844" t="s">
        <v>1179</v>
      </c>
      <c r="D18" s="434">
        <v>88202044</v>
      </c>
      <c r="E18" s="435"/>
      <c r="F18" s="369"/>
    </row>
    <row r="19" spans="1:6" ht="11.25" customHeight="1">
      <c r="A19" s="363"/>
      <c r="B19" s="377"/>
      <c r="C19" s="378"/>
      <c r="D19" s="434"/>
      <c r="E19" s="435"/>
      <c r="F19" s="369"/>
    </row>
    <row r="20" spans="1:6" s="422" customFormat="1" ht="14.1" customHeight="1">
      <c r="A20" s="389">
        <v>2</v>
      </c>
      <c r="B20" s="373"/>
      <c r="C20" s="436" t="s">
        <v>476</v>
      </c>
      <c r="D20" s="432">
        <f>SUM(D21:D24)</f>
        <v>1911845583</v>
      </c>
      <c r="E20" s="433">
        <v>7.7</v>
      </c>
      <c r="F20" s="424"/>
    </row>
    <row r="21" spans="1:6" ht="14.1" customHeight="1">
      <c r="A21" s="363"/>
      <c r="B21" s="377" t="s">
        <v>1170</v>
      </c>
      <c r="C21" s="378" t="s">
        <v>1180</v>
      </c>
      <c r="D21" s="434">
        <v>847275629</v>
      </c>
      <c r="E21" s="435"/>
      <c r="F21" s="369"/>
    </row>
    <row r="22" spans="1:6" ht="14.1" customHeight="1">
      <c r="A22" s="363"/>
      <c r="B22" s="377" t="s">
        <v>1172</v>
      </c>
      <c r="C22" s="378" t="s">
        <v>1181</v>
      </c>
      <c r="D22" s="434">
        <v>867183502</v>
      </c>
      <c r="E22" s="435"/>
      <c r="F22" s="369"/>
    </row>
    <row r="23" spans="1:6" ht="14.1" customHeight="1">
      <c r="A23" s="363"/>
      <c r="B23" s="377" t="s">
        <v>1174</v>
      </c>
      <c r="C23" s="378" t="s">
        <v>1182</v>
      </c>
      <c r="D23" s="434">
        <v>64701474</v>
      </c>
      <c r="E23" s="435"/>
      <c r="F23" s="369"/>
    </row>
    <row r="24" spans="1:6" ht="14.1" customHeight="1">
      <c r="A24" s="363"/>
      <c r="B24" s="377" t="s">
        <v>1176</v>
      </c>
      <c r="C24" s="378" t="s">
        <v>1183</v>
      </c>
      <c r="D24" s="434">
        <v>132684978</v>
      </c>
      <c r="E24" s="435"/>
      <c r="F24" s="369"/>
    </row>
    <row r="25" spans="1:6" ht="14.1" customHeight="1">
      <c r="A25" s="363"/>
      <c r="B25" s="377"/>
      <c r="C25" s="378"/>
      <c r="D25" s="434"/>
      <c r="E25" s="435"/>
      <c r="F25" s="369"/>
    </row>
    <row r="26" spans="1:6" ht="12.75" customHeight="1">
      <c r="A26" s="363"/>
      <c r="B26" s="377"/>
      <c r="C26" s="378"/>
      <c r="D26" s="434"/>
      <c r="E26" s="435"/>
      <c r="F26" s="369"/>
    </row>
    <row r="27" spans="1:6" s="422" customFormat="1" ht="14.1" customHeight="1">
      <c r="A27" s="389">
        <v>3</v>
      </c>
      <c r="B27" s="373"/>
      <c r="C27" s="436" t="s">
        <v>477</v>
      </c>
      <c r="D27" s="432">
        <f>SUM(D28:D45)</f>
        <v>12848953402</v>
      </c>
      <c r="E27" s="433">
        <v>51.76</v>
      </c>
      <c r="F27" s="424"/>
    </row>
    <row r="28" spans="1:6" ht="25.5">
      <c r="A28" s="363"/>
      <c r="B28" s="377" t="s">
        <v>1170</v>
      </c>
      <c r="C28" s="844" t="s">
        <v>1184</v>
      </c>
      <c r="D28" s="434">
        <v>2838257952</v>
      </c>
      <c r="E28" s="435"/>
      <c r="F28" s="369"/>
    </row>
    <row r="29" spans="1:6" ht="38.25">
      <c r="A29" s="363"/>
      <c r="B29" s="377" t="s">
        <v>1172</v>
      </c>
      <c r="C29" s="844" t="s">
        <v>1185</v>
      </c>
      <c r="D29" s="434">
        <v>953117732</v>
      </c>
      <c r="E29" s="435"/>
      <c r="F29" s="369"/>
    </row>
    <row r="30" spans="1:6" ht="51">
      <c r="A30" s="363"/>
      <c r="B30" s="377" t="s">
        <v>1174</v>
      </c>
      <c r="C30" s="844" t="s">
        <v>1186</v>
      </c>
      <c r="D30" s="434">
        <v>7668951166</v>
      </c>
      <c r="E30" s="435"/>
      <c r="F30" s="369"/>
    </row>
    <row r="31" spans="1:6" ht="51">
      <c r="A31" s="363"/>
      <c r="B31" s="377" t="s">
        <v>1176</v>
      </c>
      <c r="C31" s="844" t="s">
        <v>1187</v>
      </c>
      <c r="D31" s="434">
        <v>210742108</v>
      </c>
      <c r="E31" s="435"/>
      <c r="F31" s="369"/>
    </row>
    <row r="32" spans="1:6" ht="25.5">
      <c r="A32" s="363"/>
      <c r="B32" s="377" t="s">
        <v>1178</v>
      </c>
      <c r="C32" s="844" t="s">
        <v>1188</v>
      </c>
      <c r="D32" s="434">
        <v>148537122</v>
      </c>
      <c r="E32" s="435"/>
      <c r="F32" s="369"/>
    </row>
    <row r="33" spans="1:6" ht="25.5">
      <c r="A33" s="363"/>
      <c r="B33" s="377" t="s">
        <v>1189</v>
      </c>
      <c r="C33" s="844" t="s">
        <v>1190</v>
      </c>
      <c r="D33" s="434">
        <v>53275002</v>
      </c>
      <c r="E33" s="435"/>
      <c r="F33" s="369"/>
    </row>
    <row r="34" spans="1:6" ht="38.25">
      <c r="A34" s="363"/>
      <c r="B34" s="377" t="s">
        <v>1191</v>
      </c>
      <c r="C34" s="844" t="s">
        <v>1192</v>
      </c>
      <c r="D34" s="434">
        <v>2726894</v>
      </c>
      <c r="E34" s="435"/>
      <c r="F34" s="369"/>
    </row>
    <row r="35" spans="1:6" ht="38.25">
      <c r="A35" s="363"/>
      <c r="B35" s="377" t="s">
        <v>1193</v>
      </c>
      <c r="C35" s="844" t="s">
        <v>1194</v>
      </c>
      <c r="D35" s="434">
        <v>341703098</v>
      </c>
      <c r="E35" s="435"/>
      <c r="F35" s="369"/>
    </row>
    <row r="36" spans="1:6" ht="38.25">
      <c r="A36" s="363"/>
      <c r="B36" s="377" t="s">
        <v>1195</v>
      </c>
      <c r="C36" s="844" t="s">
        <v>1196</v>
      </c>
      <c r="D36" s="434">
        <v>128350831</v>
      </c>
      <c r="E36" s="435"/>
      <c r="F36" s="369"/>
    </row>
    <row r="37" spans="1:6" ht="13.5" thickBot="1">
      <c r="A37" s="395"/>
      <c r="B37" s="903" t="s">
        <v>1197</v>
      </c>
      <c r="C37" s="904" t="s">
        <v>1198</v>
      </c>
      <c r="D37" s="905">
        <v>16737664</v>
      </c>
      <c r="E37" s="906"/>
      <c r="F37" s="369"/>
    </row>
    <row r="38" spans="1:6" ht="39" thickTop="1">
      <c r="A38" s="439"/>
      <c r="B38" s="935" t="s">
        <v>1199</v>
      </c>
      <c r="C38" s="936" t="s">
        <v>1200</v>
      </c>
      <c r="D38" s="937">
        <v>118097746</v>
      </c>
      <c r="E38" s="938"/>
      <c r="F38" s="369"/>
    </row>
    <row r="39" spans="1:6" ht="25.5">
      <c r="A39" s="363"/>
      <c r="B39" s="377" t="s">
        <v>1201</v>
      </c>
      <c r="C39" s="907" t="s">
        <v>1202</v>
      </c>
      <c r="D39" s="434">
        <v>45412115</v>
      </c>
      <c r="E39" s="435"/>
      <c r="F39" s="369"/>
    </row>
    <row r="40" spans="1:6" ht="25.5">
      <c r="A40" s="363"/>
      <c r="B40" s="377" t="s">
        <v>1203</v>
      </c>
      <c r="C40" s="844" t="s">
        <v>1204</v>
      </c>
      <c r="D40" s="434">
        <v>8823925</v>
      </c>
      <c r="E40" s="435"/>
      <c r="F40" s="369"/>
    </row>
    <row r="41" spans="1:6" ht="25.5">
      <c r="A41" s="363"/>
      <c r="B41" s="377" t="s">
        <v>1205</v>
      </c>
      <c r="C41" s="844" t="s">
        <v>1206</v>
      </c>
      <c r="D41" s="434">
        <v>72791253</v>
      </c>
      <c r="E41" s="435"/>
      <c r="F41" s="369"/>
    </row>
    <row r="42" spans="1:6" ht="25.5">
      <c r="A42" s="363"/>
      <c r="B42" s="377" t="s">
        <v>1207</v>
      </c>
      <c r="C42" s="844" t="s">
        <v>1208</v>
      </c>
      <c r="D42" s="434">
        <v>39878768</v>
      </c>
      <c r="E42" s="435"/>
      <c r="F42" s="369"/>
    </row>
    <row r="43" spans="1:6" ht="38.25">
      <c r="A43" s="363"/>
      <c r="B43" s="377" t="s">
        <v>1209</v>
      </c>
      <c r="C43" s="844" t="s">
        <v>1210</v>
      </c>
      <c r="D43" s="434">
        <v>197687394</v>
      </c>
      <c r="E43" s="435"/>
      <c r="F43" s="369"/>
    </row>
    <row r="44" spans="1:6" ht="25.5">
      <c r="A44" s="363"/>
      <c r="B44" s="377" t="s">
        <v>1211</v>
      </c>
      <c r="C44" s="844" t="s">
        <v>1212</v>
      </c>
      <c r="D44" s="434">
        <v>3115262</v>
      </c>
      <c r="E44" s="435"/>
      <c r="F44" s="369"/>
    </row>
    <row r="45" spans="1:6" ht="25.5">
      <c r="A45" s="363"/>
      <c r="B45" s="377" t="s">
        <v>1213</v>
      </c>
      <c r="C45" s="845" t="s">
        <v>1214</v>
      </c>
      <c r="D45" s="434">
        <v>747370</v>
      </c>
      <c r="E45" s="428"/>
      <c r="F45" s="369"/>
    </row>
    <row r="46" spans="1:6">
      <c r="A46" s="363"/>
      <c r="B46" s="377"/>
      <c r="C46" s="375"/>
      <c r="D46" s="434"/>
      <c r="E46" s="428"/>
      <c r="F46" s="369"/>
    </row>
    <row r="47" spans="1:6" s="422" customFormat="1" ht="14.1" customHeight="1">
      <c r="A47" s="389">
        <v>4</v>
      </c>
      <c r="B47" s="373"/>
      <c r="C47" s="436" t="s">
        <v>478</v>
      </c>
      <c r="D47" s="432">
        <f>SUM(D48:D53)</f>
        <v>548648296</v>
      </c>
      <c r="E47" s="433">
        <v>2.21</v>
      </c>
      <c r="F47" s="424"/>
    </row>
    <row r="48" spans="1:6" s="852" customFormat="1" ht="51">
      <c r="A48" s="847"/>
      <c r="B48" s="848" t="s">
        <v>1170</v>
      </c>
      <c r="C48" s="849" t="s">
        <v>1215</v>
      </c>
      <c r="D48" s="853">
        <v>114720002</v>
      </c>
      <c r="E48" s="850"/>
      <c r="F48" s="851"/>
    </row>
    <row r="49" spans="1:6" s="852" customFormat="1" ht="51">
      <c r="A49" s="847"/>
      <c r="B49" s="848" t="s">
        <v>1172</v>
      </c>
      <c r="C49" s="849" t="s">
        <v>1216</v>
      </c>
      <c r="D49" s="853">
        <v>202818121</v>
      </c>
      <c r="E49" s="850"/>
      <c r="F49" s="851"/>
    </row>
    <row r="50" spans="1:6" s="852" customFormat="1" ht="25.5">
      <c r="A50" s="847"/>
      <c r="B50" s="848" t="s">
        <v>1174</v>
      </c>
      <c r="C50" s="849" t="s">
        <v>1217</v>
      </c>
      <c r="D50" s="853">
        <v>55515764</v>
      </c>
      <c r="E50" s="850"/>
      <c r="F50" s="851"/>
    </row>
    <row r="51" spans="1:6" s="852" customFormat="1" ht="38.25">
      <c r="A51" s="847"/>
      <c r="B51" s="848" t="s">
        <v>1176</v>
      </c>
      <c r="C51" s="849" t="s">
        <v>1218</v>
      </c>
      <c r="D51" s="853">
        <v>140775921</v>
      </c>
      <c r="E51" s="850"/>
      <c r="F51" s="851"/>
    </row>
    <row r="52" spans="1:6" s="852" customFormat="1" ht="38.25">
      <c r="A52" s="847"/>
      <c r="B52" s="848" t="s">
        <v>1178</v>
      </c>
      <c r="C52" s="849" t="s">
        <v>1219</v>
      </c>
      <c r="D52" s="853">
        <v>29173830</v>
      </c>
      <c r="E52" s="850"/>
      <c r="F52" s="851"/>
    </row>
    <row r="53" spans="1:6" s="852" customFormat="1" ht="51">
      <c r="A53" s="847"/>
      <c r="B53" s="848" t="s">
        <v>1189</v>
      </c>
      <c r="C53" s="849" t="s">
        <v>1220</v>
      </c>
      <c r="D53" s="853">
        <v>5644658</v>
      </c>
      <c r="E53" s="850"/>
      <c r="F53" s="851"/>
    </row>
    <row r="54" spans="1:6" s="422" customFormat="1" ht="14.1" customHeight="1">
      <c r="A54" s="389"/>
      <c r="B54" s="373"/>
      <c r="C54" s="846"/>
      <c r="D54" s="432"/>
      <c r="E54" s="433"/>
      <c r="F54" s="424"/>
    </row>
    <row r="55" spans="1:6" ht="13.5" customHeight="1">
      <c r="A55" s="363"/>
      <c r="B55" s="365"/>
      <c r="C55" s="378"/>
      <c r="D55" s="434"/>
      <c r="E55" s="435"/>
      <c r="F55" s="369"/>
    </row>
    <row r="56" spans="1:6" s="422" customFormat="1" ht="14.1" customHeight="1">
      <c r="A56" s="389">
        <v>5</v>
      </c>
      <c r="B56" s="373"/>
      <c r="C56" s="436" t="s">
        <v>1099</v>
      </c>
      <c r="D56" s="432">
        <f>SUM(D57:D65)</f>
        <v>1221421252</v>
      </c>
      <c r="E56" s="433">
        <v>4.92</v>
      </c>
      <c r="F56" s="424"/>
    </row>
    <row r="57" spans="1:6" s="422" customFormat="1" ht="25.5">
      <c r="A57" s="389"/>
      <c r="B57" s="365" t="s">
        <v>1170</v>
      </c>
      <c r="C57" s="843" t="s">
        <v>1221</v>
      </c>
      <c r="D57" s="434">
        <v>37899405</v>
      </c>
      <c r="E57" s="433"/>
      <c r="F57" s="424"/>
    </row>
    <row r="58" spans="1:6" s="422" customFormat="1" ht="25.5">
      <c r="A58" s="389"/>
      <c r="B58" s="365" t="s">
        <v>1172</v>
      </c>
      <c r="C58" s="843" t="s">
        <v>1222</v>
      </c>
      <c r="D58" s="434">
        <v>14314163</v>
      </c>
      <c r="E58" s="433"/>
      <c r="F58" s="424"/>
    </row>
    <row r="59" spans="1:6" s="422" customFormat="1" ht="51">
      <c r="A59" s="389"/>
      <c r="B59" s="365" t="s">
        <v>1174</v>
      </c>
      <c r="C59" s="843" t="s">
        <v>1223</v>
      </c>
      <c r="D59" s="434">
        <v>113434623</v>
      </c>
      <c r="E59" s="433"/>
      <c r="F59" s="424"/>
    </row>
    <row r="60" spans="1:6" s="422" customFormat="1" ht="38.25">
      <c r="A60" s="389"/>
      <c r="B60" s="365" t="s">
        <v>1176</v>
      </c>
      <c r="C60" s="843" t="s">
        <v>1224</v>
      </c>
      <c r="D60" s="434">
        <v>4680000</v>
      </c>
      <c r="E60" s="433"/>
      <c r="F60" s="424"/>
    </row>
    <row r="61" spans="1:6" s="422" customFormat="1" ht="26.25" thickBot="1">
      <c r="A61" s="823"/>
      <c r="B61" s="397" t="s">
        <v>1178</v>
      </c>
      <c r="C61" s="908" t="s">
        <v>1225</v>
      </c>
      <c r="D61" s="905">
        <v>35847244</v>
      </c>
      <c r="E61" s="909"/>
      <c r="F61" s="424"/>
    </row>
    <row r="62" spans="1:6" s="422" customFormat="1" ht="39" thickTop="1">
      <c r="A62" s="389"/>
      <c r="B62" s="365" t="s">
        <v>1189</v>
      </c>
      <c r="C62" s="843" t="s">
        <v>1226</v>
      </c>
      <c r="D62" s="434">
        <v>513875616</v>
      </c>
      <c r="E62" s="433"/>
      <c r="F62" s="424"/>
    </row>
    <row r="63" spans="1:6" s="422" customFormat="1" ht="25.5">
      <c r="A63" s="389"/>
      <c r="B63" s="365" t="s">
        <v>1191</v>
      </c>
      <c r="C63" s="930" t="s">
        <v>1227</v>
      </c>
      <c r="D63" s="434">
        <v>192424585</v>
      </c>
      <c r="E63" s="433"/>
      <c r="F63" s="424"/>
    </row>
    <row r="64" spans="1:6" s="422" customFormat="1" ht="25.5">
      <c r="A64" s="389"/>
      <c r="B64" s="365" t="s">
        <v>1193</v>
      </c>
      <c r="C64" s="843" t="s">
        <v>1228</v>
      </c>
      <c r="D64" s="434">
        <v>86443283</v>
      </c>
      <c r="E64" s="433"/>
      <c r="F64" s="424"/>
    </row>
    <row r="65" spans="1:9" ht="25.5">
      <c r="A65" s="389"/>
      <c r="B65" s="365" t="s">
        <v>1195</v>
      </c>
      <c r="C65" s="844" t="s">
        <v>1229</v>
      </c>
      <c r="D65" s="434">
        <v>222502333</v>
      </c>
      <c r="E65" s="435"/>
      <c r="F65" s="369"/>
      <c r="G65" s="203"/>
    </row>
    <row r="66" spans="1:9" ht="11.45" customHeight="1" thickBot="1">
      <c r="A66" s="395"/>
      <c r="B66" s="397"/>
      <c r="C66" s="398"/>
      <c r="D66" s="425"/>
      <c r="E66" s="426"/>
      <c r="F66" s="372"/>
    </row>
    <row r="67" spans="1:9" ht="5.45" customHeight="1" thickTop="1" thickBot="1">
      <c r="A67" s="437"/>
      <c r="B67" s="370"/>
      <c r="C67" s="438"/>
      <c r="D67" s="404"/>
      <c r="E67" s="404"/>
      <c r="F67" s="372"/>
    </row>
    <row r="68" spans="1:9" ht="6.75" customHeight="1" thickTop="1">
      <c r="A68" s="439"/>
      <c r="B68" s="440"/>
      <c r="C68" s="441"/>
      <c r="D68" s="442"/>
      <c r="E68" s="443"/>
      <c r="F68" s="339"/>
    </row>
    <row r="69" spans="1:9" s="422" customFormat="1" ht="14.1" customHeight="1">
      <c r="A69" s="810"/>
      <c r="B69" s="357"/>
      <c r="C69" s="812" t="s">
        <v>11</v>
      </c>
      <c r="D69" s="359">
        <f>SUM(D71:D73)</f>
        <v>5792696869</v>
      </c>
      <c r="E69" s="360">
        <f>+E71+E72+E73</f>
        <v>23.33</v>
      </c>
      <c r="F69" s="421"/>
    </row>
    <row r="70" spans="1:9" ht="4.1500000000000004" customHeight="1">
      <c r="A70" s="363"/>
      <c r="B70" s="373"/>
      <c r="C70" s="378"/>
      <c r="D70" s="813"/>
      <c r="E70" s="814"/>
      <c r="F70" s="339"/>
    </row>
    <row r="71" spans="1:9" ht="14.1" customHeight="1">
      <c r="A71" s="363"/>
      <c r="B71" s="815"/>
      <c r="C71" s="378" t="s">
        <v>479</v>
      </c>
      <c r="D71" s="372">
        <v>5383338026</v>
      </c>
      <c r="E71" s="435">
        <v>21.68</v>
      </c>
      <c r="F71" s="339"/>
      <c r="G71" s="390"/>
    </row>
    <row r="72" spans="1:9" ht="14.25">
      <c r="A72" s="363"/>
      <c r="B72" s="365"/>
      <c r="C72" s="378" t="s">
        <v>480</v>
      </c>
      <c r="D72" s="372">
        <v>50000000</v>
      </c>
      <c r="E72" s="435">
        <v>0.2</v>
      </c>
      <c r="F72" s="339"/>
      <c r="G72" s="390"/>
    </row>
    <row r="73" spans="1:9" ht="14.1" customHeight="1">
      <c r="A73" s="363"/>
      <c r="B73" s="365"/>
      <c r="C73" s="378" t="s">
        <v>481</v>
      </c>
      <c r="D73" s="372">
        <v>359358843</v>
      </c>
      <c r="E73" s="435">
        <v>1.45</v>
      </c>
      <c r="F73" s="339"/>
      <c r="G73" s="390"/>
    </row>
    <row r="74" spans="1:9" ht="4.1500000000000004" customHeight="1" thickBot="1">
      <c r="A74" s="395"/>
      <c r="B74" s="397"/>
      <c r="C74" s="398"/>
      <c r="D74" s="425"/>
      <c r="E74" s="426"/>
      <c r="F74" s="339"/>
    </row>
    <row r="75" spans="1:9" ht="5.45" customHeight="1" thickTop="1" thickBot="1">
      <c r="A75" s="402"/>
      <c r="B75" s="403"/>
      <c r="C75" s="403"/>
      <c r="D75" s="404"/>
      <c r="E75" s="404"/>
      <c r="F75" s="339"/>
    </row>
    <row r="76" spans="1:9" ht="8.1" customHeight="1" thickTop="1">
      <c r="A76" s="405"/>
      <c r="B76" s="406"/>
      <c r="C76" s="407"/>
      <c r="D76" s="408"/>
      <c r="E76" s="409"/>
      <c r="F76" s="339"/>
    </row>
    <row r="77" spans="1:9" ht="14.1" customHeight="1">
      <c r="A77" s="410"/>
      <c r="B77" s="411" t="s">
        <v>470</v>
      </c>
      <c r="C77" s="412"/>
      <c r="D77" s="413">
        <f>D69+D11</f>
        <v>24826718921</v>
      </c>
      <c r="E77" s="414">
        <f>E11+E69</f>
        <v>99.999999999999986</v>
      </c>
      <c r="F77" s="339"/>
      <c r="I77" s="362"/>
    </row>
    <row r="78" spans="1:9" ht="8.1" customHeight="1" thickBot="1">
      <c r="A78" s="415"/>
      <c r="B78" s="416"/>
      <c r="C78" s="417"/>
      <c r="D78" s="418"/>
      <c r="E78" s="419"/>
      <c r="F78" s="339"/>
    </row>
    <row r="79" spans="1:9" ht="13.5" thickTop="1">
      <c r="D79" s="285"/>
      <c r="F79" s="339"/>
      <c r="I79" s="339"/>
    </row>
    <row r="80" spans="1:9">
      <c r="F80" s="339"/>
    </row>
    <row r="81" spans="4:6">
      <c r="D81" s="203"/>
      <c r="F81" s="339"/>
    </row>
    <row r="82" spans="4:6">
      <c r="F82" s="339"/>
    </row>
    <row r="83" spans="4:6">
      <c r="F83" s="339"/>
    </row>
    <row r="84" spans="4:6">
      <c r="F84" s="339"/>
    </row>
    <row r="85" spans="4:6">
      <c r="F85" s="339"/>
    </row>
    <row r="86" spans="4:6">
      <c r="F86" s="339"/>
    </row>
    <row r="87" spans="4:6">
      <c r="F87" s="339"/>
    </row>
    <row r="88" spans="4:6">
      <c r="F88" s="339"/>
    </row>
    <row r="89" spans="4:6">
      <c r="F89" s="339"/>
    </row>
    <row r="90" spans="4:6">
      <c r="F90" s="339"/>
    </row>
    <row r="91" spans="4:6">
      <c r="F91" s="339"/>
    </row>
    <row r="92" spans="4:6">
      <c r="F92" s="339"/>
    </row>
    <row r="93" spans="4:6">
      <c r="F93" s="339"/>
    </row>
    <row r="94" spans="4:6">
      <c r="F94" s="339"/>
    </row>
    <row r="95" spans="4:6">
      <c r="F95" s="339"/>
    </row>
    <row r="96" spans="4:6">
      <c r="F96" s="339"/>
    </row>
    <row r="97" spans="6:6">
      <c r="F97" s="339"/>
    </row>
    <row r="98" spans="6:6">
      <c r="F98" s="339"/>
    </row>
    <row r="99" spans="6:6">
      <c r="F99" s="339"/>
    </row>
    <row r="100" spans="6:6">
      <c r="F100" s="339"/>
    </row>
    <row r="101" spans="6:6">
      <c r="F101" s="339"/>
    </row>
    <row r="102" spans="6:6">
      <c r="F102" s="339"/>
    </row>
    <row r="103" spans="6:6">
      <c r="F103" s="339"/>
    </row>
    <row r="104" spans="6:6">
      <c r="F104" s="339"/>
    </row>
    <row r="105" spans="6:6">
      <c r="F105" s="339"/>
    </row>
    <row r="106" spans="6:6">
      <c r="F106" s="339"/>
    </row>
    <row r="107" spans="6:6">
      <c r="F107" s="339"/>
    </row>
    <row r="108" spans="6:6">
      <c r="F108" s="339"/>
    </row>
    <row r="109" spans="6:6">
      <c r="F109" s="339"/>
    </row>
    <row r="110" spans="6:6">
      <c r="F110" s="339"/>
    </row>
    <row r="111" spans="6:6">
      <c r="F111" s="339"/>
    </row>
    <row r="112" spans="6:6">
      <c r="F112" s="339"/>
    </row>
    <row r="113" spans="6:6">
      <c r="F113" s="339"/>
    </row>
    <row r="114" spans="6:6">
      <c r="F114" s="339"/>
    </row>
    <row r="115" spans="6:6">
      <c r="F115" s="339"/>
    </row>
    <row r="116" spans="6:6">
      <c r="F116" s="339"/>
    </row>
    <row r="117" spans="6:6">
      <c r="F117" s="339"/>
    </row>
    <row r="118" spans="6:6">
      <c r="F118" s="339"/>
    </row>
    <row r="119" spans="6:6">
      <c r="F119" s="339"/>
    </row>
    <row r="120" spans="6:6">
      <c r="F120" s="339"/>
    </row>
    <row r="121" spans="6:6">
      <c r="F121" s="339"/>
    </row>
    <row r="122" spans="6:6">
      <c r="F122" s="339"/>
    </row>
    <row r="123" spans="6:6">
      <c r="F123" s="339"/>
    </row>
    <row r="124" spans="6:6">
      <c r="F124" s="339"/>
    </row>
    <row r="125" spans="6:6">
      <c r="F125" s="339"/>
    </row>
    <row r="126" spans="6:6">
      <c r="F126" s="339"/>
    </row>
    <row r="127" spans="6:6">
      <c r="F127" s="339"/>
    </row>
    <row r="128" spans="6:6">
      <c r="F128" s="339"/>
    </row>
    <row r="129" spans="6:6">
      <c r="F129" s="339"/>
    </row>
    <row r="130" spans="6:6">
      <c r="F130" s="339"/>
    </row>
    <row r="131" spans="6:6">
      <c r="F131" s="339"/>
    </row>
    <row r="132" spans="6:6">
      <c r="F132" s="339"/>
    </row>
    <row r="133" spans="6:6">
      <c r="F133" s="339"/>
    </row>
    <row r="134" spans="6:6">
      <c r="F134" s="339"/>
    </row>
    <row r="135" spans="6:6">
      <c r="F135" s="339"/>
    </row>
    <row r="136" spans="6:6">
      <c r="F136" s="339"/>
    </row>
    <row r="137" spans="6:6">
      <c r="F137" s="339"/>
    </row>
    <row r="138" spans="6:6">
      <c r="F138" s="339"/>
    </row>
    <row r="139" spans="6:6">
      <c r="F139" s="339"/>
    </row>
    <row r="140" spans="6:6">
      <c r="F140" s="339"/>
    </row>
    <row r="141" spans="6:6">
      <c r="F141" s="339"/>
    </row>
    <row r="142" spans="6:6">
      <c r="F142" s="339"/>
    </row>
    <row r="143" spans="6:6">
      <c r="F143" s="339"/>
    </row>
    <row r="144" spans="6:6">
      <c r="F144" s="339"/>
    </row>
    <row r="145" spans="6:6">
      <c r="F145" s="339"/>
    </row>
    <row r="146" spans="6:6">
      <c r="F146" s="339"/>
    </row>
    <row r="147" spans="6:6">
      <c r="F147" s="339"/>
    </row>
    <row r="148" spans="6:6">
      <c r="F148" s="339"/>
    </row>
    <row r="149" spans="6:6">
      <c r="F149" s="339"/>
    </row>
    <row r="150" spans="6:6">
      <c r="F150" s="339"/>
    </row>
    <row r="151" spans="6:6">
      <c r="F151" s="339"/>
    </row>
    <row r="152" spans="6:6">
      <c r="F152" s="339"/>
    </row>
    <row r="153" spans="6:6">
      <c r="F153" s="339"/>
    </row>
    <row r="154" spans="6:6">
      <c r="F154" s="339"/>
    </row>
    <row r="155" spans="6:6">
      <c r="F155" s="339"/>
    </row>
    <row r="156" spans="6:6">
      <c r="F156" s="339"/>
    </row>
    <row r="157" spans="6:6">
      <c r="F157" s="339"/>
    </row>
    <row r="158" spans="6:6">
      <c r="F158" s="339"/>
    </row>
    <row r="159" spans="6:6">
      <c r="F159" s="339"/>
    </row>
    <row r="160" spans="6:6">
      <c r="F160" s="339"/>
    </row>
    <row r="161" spans="6:6">
      <c r="F161" s="339"/>
    </row>
    <row r="162" spans="6:6">
      <c r="F162" s="339"/>
    </row>
    <row r="163" spans="6:6">
      <c r="F163" s="339"/>
    </row>
    <row r="164" spans="6:6">
      <c r="F164" s="339"/>
    </row>
    <row r="165" spans="6:6">
      <c r="F165" s="339"/>
    </row>
    <row r="166" spans="6:6">
      <c r="F166" s="339"/>
    </row>
    <row r="167" spans="6:6">
      <c r="F167" s="339"/>
    </row>
    <row r="168" spans="6:6">
      <c r="F168" s="339"/>
    </row>
    <row r="169" spans="6:6">
      <c r="F169" s="339"/>
    </row>
    <row r="170" spans="6:6">
      <c r="F170" s="339"/>
    </row>
    <row r="171" spans="6:6">
      <c r="F171" s="339"/>
    </row>
    <row r="172" spans="6:6">
      <c r="F172" s="339"/>
    </row>
    <row r="173" spans="6:6">
      <c r="F173" s="339"/>
    </row>
    <row r="174" spans="6:6">
      <c r="F174" s="339"/>
    </row>
    <row r="175" spans="6:6">
      <c r="F175" s="339"/>
    </row>
    <row r="176" spans="6:6">
      <c r="F176" s="339"/>
    </row>
    <row r="177" spans="6:6">
      <c r="F177" s="339"/>
    </row>
    <row r="178" spans="6:6">
      <c r="F178" s="339"/>
    </row>
    <row r="179" spans="6:6">
      <c r="F179" s="339"/>
    </row>
    <row r="180" spans="6:6">
      <c r="F180" s="339"/>
    </row>
    <row r="181" spans="6:6">
      <c r="F181" s="339"/>
    </row>
    <row r="182" spans="6:6">
      <c r="F182" s="339"/>
    </row>
    <row r="183" spans="6:6">
      <c r="F183" s="339"/>
    </row>
    <row r="184" spans="6:6">
      <c r="F184" s="339"/>
    </row>
    <row r="185" spans="6:6">
      <c r="F185" s="339"/>
    </row>
    <row r="186" spans="6:6">
      <c r="F186" s="339"/>
    </row>
    <row r="187" spans="6:6">
      <c r="F187" s="339"/>
    </row>
    <row r="188" spans="6:6">
      <c r="F188" s="339"/>
    </row>
    <row r="189" spans="6:6">
      <c r="F189" s="339"/>
    </row>
    <row r="190" spans="6:6">
      <c r="F190" s="339"/>
    </row>
    <row r="191" spans="6:6">
      <c r="F191" s="339"/>
    </row>
    <row r="192" spans="6:6">
      <c r="F192" s="339"/>
    </row>
    <row r="193" spans="6:6">
      <c r="F193" s="339"/>
    </row>
    <row r="194" spans="6:6">
      <c r="F194" s="339"/>
    </row>
    <row r="195" spans="6:6">
      <c r="F195" s="339"/>
    </row>
    <row r="196" spans="6:6">
      <c r="F196" s="339"/>
    </row>
    <row r="197" spans="6:6">
      <c r="F197" s="339"/>
    </row>
    <row r="198" spans="6:6">
      <c r="F198" s="339"/>
    </row>
    <row r="199" spans="6:6">
      <c r="F199" s="339"/>
    </row>
    <row r="200" spans="6:6">
      <c r="F200" s="339"/>
    </row>
    <row r="201" spans="6:6">
      <c r="F201" s="339"/>
    </row>
    <row r="202" spans="6:6">
      <c r="F202" s="339"/>
    </row>
    <row r="203" spans="6:6">
      <c r="F203" s="339"/>
    </row>
    <row r="204" spans="6:6">
      <c r="F204" s="339"/>
    </row>
    <row r="205" spans="6:6">
      <c r="F205" s="339"/>
    </row>
    <row r="206" spans="6:6">
      <c r="F206" s="339"/>
    </row>
    <row r="207" spans="6:6">
      <c r="F207" s="339"/>
    </row>
    <row r="208" spans="6:6">
      <c r="F208" s="339"/>
    </row>
    <row r="209" spans="6:6">
      <c r="F209" s="339"/>
    </row>
    <row r="210" spans="6:6">
      <c r="F210" s="339"/>
    </row>
    <row r="211" spans="6:6">
      <c r="F211" s="339"/>
    </row>
    <row r="212" spans="6:6">
      <c r="F212" s="339"/>
    </row>
    <row r="213" spans="6:6">
      <c r="F213" s="339"/>
    </row>
    <row r="214" spans="6:6">
      <c r="F214" s="339"/>
    </row>
    <row r="215" spans="6:6">
      <c r="F215" s="339"/>
    </row>
    <row r="216" spans="6:6">
      <c r="F216" s="339"/>
    </row>
    <row r="217" spans="6:6">
      <c r="F217" s="339"/>
    </row>
    <row r="218" spans="6:6">
      <c r="F218" s="339"/>
    </row>
    <row r="219" spans="6:6">
      <c r="F219" s="339"/>
    </row>
    <row r="220" spans="6:6">
      <c r="F220" s="339"/>
    </row>
    <row r="221" spans="6:6">
      <c r="F221" s="339"/>
    </row>
    <row r="222" spans="6:6">
      <c r="F222" s="339"/>
    </row>
    <row r="223" spans="6:6">
      <c r="F223" s="339"/>
    </row>
    <row r="224" spans="6:6">
      <c r="F224" s="339"/>
    </row>
    <row r="225" spans="6:6">
      <c r="F225" s="339"/>
    </row>
    <row r="226" spans="6:6">
      <c r="F226" s="339"/>
    </row>
    <row r="227" spans="6:6">
      <c r="F227" s="339"/>
    </row>
    <row r="228" spans="6:6">
      <c r="F228" s="339"/>
    </row>
    <row r="229" spans="6:6">
      <c r="F229" s="339"/>
    </row>
    <row r="230" spans="6:6">
      <c r="F230" s="339"/>
    </row>
    <row r="231" spans="6:6">
      <c r="F231" s="339"/>
    </row>
    <row r="232" spans="6:6">
      <c r="F232" s="339"/>
    </row>
    <row r="233" spans="6:6">
      <c r="F233" s="339"/>
    </row>
    <row r="234" spans="6:6">
      <c r="F234" s="339"/>
    </row>
    <row r="235" spans="6:6">
      <c r="F235" s="339"/>
    </row>
    <row r="236" spans="6:6">
      <c r="F236" s="339"/>
    </row>
    <row r="237" spans="6:6">
      <c r="F237" s="339"/>
    </row>
    <row r="238" spans="6:6">
      <c r="F238" s="339"/>
    </row>
    <row r="16359" spans="5:5" ht="15">
      <c r="E16359" s="420"/>
    </row>
  </sheetData>
  <mergeCells count="5">
    <mergeCell ref="A1:E1"/>
    <mergeCell ref="A2:E2"/>
    <mergeCell ref="A3:E3"/>
    <mergeCell ref="A4:E4"/>
    <mergeCell ref="A7:B7"/>
  </mergeCells>
  <printOptions horizontalCentered="1"/>
  <pageMargins left="0.39370078740157483" right="0.39370078740157483" top="0.52" bottom="0.4" header="0.31496062992125984" footer="0.19685039370078741"/>
  <pageSetup scale="84" orientation="portrait" r:id="rId1"/>
  <headerFooter alignWithMargins="0">
    <oddFooter xml:space="preserve">&amp;R&amp;8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121"/>
  <sheetViews>
    <sheetView showGridLines="0" topLeftCell="G88" zoomScaleNormal="100" workbookViewId="0">
      <selection activeCell="P106" sqref="P106"/>
    </sheetView>
  </sheetViews>
  <sheetFormatPr baseColWidth="10" defaultColWidth="11.42578125" defaultRowHeight="18" customHeight="1"/>
  <cols>
    <col min="1" max="1" width="3.140625" style="444" bestFit="1" customWidth="1"/>
    <col min="2" max="5" width="2.7109375" style="444" bestFit="1" customWidth="1"/>
    <col min="6" max="6" width="3.140625" style="444" customWidth="1"/>
    <col min="7" max="7" width="3.140625" style="552" customWidth="1"/>
    <col min="8" max="8" width="78.28515625" style="444" customWidth="1"/>
    <col min="9" max="9" width="18.85546875" style="444" customWidth="1"/>
    <col min="10" max="10" width="15.7109375" style="444" customWidth="1"/>
    <col min="11" max="11" width="17.28515625" style="444" customWidth="1"/>
    <col min="12" max="12" width="17.7109375" style="444" customWidth="1"/>
    <col min="13" max="13" width="14.5703125" style="444" bestFit="1" customWidth="1"/>
    <col min="14" max="14" width="15" style="444" customWidth="1"/>
    <col min="15" max="15" width="15.7109375" style="444" customWidth="1"/>
    <col min="16" max="16" width="17.7109375" style="444" customWidth="1"/>
    <col min="17" max="17" width="16.5703125" style="444" bestFit="1" customWidth="1"/>
    <col min="18" max="18" width="17.7109375" style="444" customWidth="1"/>
    <col min="19" max="19" width="17.85546875" style="444" bestFit="1" customWidth="1"/>
    <col min="20" max="20" width="17.140625" style="444" customWidth="1"/>
    <col min="21" max="16384" width="11.42578125" style="444"/>
  </cols>
  <sheetData>
    <row r="1" spans="1:21" ht="16.5" customHeight="1">
      <c r="A1" s="978" t="s">
        <v>482</v>
      </c>
      <c r="B1" s="978"/>
      <c r="C1" s="978"/>
      <c r="D1" s="978"/>
      <c r="E1" s="978"/>
      <c r="F1" s="978"/>
      <c r="G1" s="978"/>
      <c r="H1" s="978"/>
      <c r="I1" s="978"/>
      <c r="J1" s="978"/>
      <c r="K1" s="978"/>
      <c r="L1" s="978"/>
      <c r="M1" s="978"/>
      <c r="N1" s="978"/>
      <c r="O1" s="978"/>
      <c r="P1" s="978"/>
      <c r="Q1" s="978"/>
      <c r="R1" s="978"/>
    </row>
    <row r="2" spans="1:21" ht="15.75" customHeight="1">
      <c r="A2" s="979" t="s">
        <v>1127</v>
      </c>
      <c r="B2" s="979"/>
      <c r="C2" s="979"/>
      <c r="D2" s="979"/>
      <c r="E2" s="979"/>
      <c r="F2" s="979"/>
      <c r="G2" s="979"/>
      <c r="H2" s="1119"/>
      <c r="I2" s="1119"/>
      <c r="J2" s="1119"/>
      <c r="K2" s="1119"/>
      <c r="L2" s="1119"/>
      <c r="M2" s="1119"/>
      <c r="N2" s="1119"/>
      <c r="O2" s="1119"/>
      <c r="P2" s="1119"/>
      <c r="Q2" s="1119"/>
      <c r="R2" s="1119"/>
    </row>
    <row r="3" spans="1:21" ht="13.5" customHeight="1">
      <c r="A3" s="1119" t="s">
        <v>1094</v>
      </c>
      <c r="B3" s="1119"/>
      <c r="C3" s="1119"/>
      <c r="D3" s="1119"/>
      <c r="E3" s="1119"/>
      <c r="F3" s="1119"/>
      <c r="G3" s="1119"/>
      <c r="H3" s="1119"/>
      <c r="I3" s="1119"/>
      <c r="J3" s="1119"/>
      <c r="K3" s="1119"/>
      <c r="L3" s="1119"/>
      <c r="M3" s="1119"/>
      <c r="N3" s="1119"/>
      <c r="O3" s="1119"/>
      <c r="P3" s="1119"/>
      <c r="Q3" s="1119"/>
      <c r="R3" s="1119"/>
    </row>
    <row r="4" spans="1:21" ht="13.5" customHeight="1">
      <c r="A4" s="981" t="s">
        <v>483</v>
      </c>
      <c r="B4" s="981"/>
      <c r="C4" s="981"/>
      <c r="D4" s="981"/>
      <c r="E4" s="981"/>
      <c r="F4" s="981"/>
      <c r="G4" s="981"/>
      <c r="H4" s="981"/>
      <c r="I4" s="981"/>
      <c r="J4" s="981"/>
      <c r="K4" s="981"/>
      <c r="L4" s="981"/>
      <c r="M4" s="981"/>
      <c r="N4" s="981"/>
      <c r="O4" s="981"/>
      <c r="P4" s="981"/>
      <c r="Q4" s="981"/>
      <c r="R4" s="981"/>
    </row>
    <row r="5" spans="1:21" ht="9.75" customHeight="1">
      <c r="A5" s="445"/>
      <c r="B5" s="445"/>
      <c r="C5" s="445"/>
      <c r="D5" s="445"/>
      <c r="E5" s="445"/>
      <c r="F5" s="445"/>
      <c r="G5" s="446"/>
      <c r="H5" s="445"/>
      <c r="I5" s="445"/>
      <c r="J5" s="445"/>
      <c r="K5" s="445"/>
      <c r="L5" s="445"/>
      <c r="M5" s="445"/>
      <c r="N5" s="445"/>
      <c r="O5" s="445"/>
      <c r="P5" s="445"/>
      <c r="Q5" s="445"/>
      <c r="R5" s="445"/>
    </row>
    <row r="6" spans="1:21" ht="4.5" customHeight="1" thickBot="1">
      <c r="A6" s="447"/>
      <c r="B6" s="447"/>
      <c r="C6" s="447"/>
      <c r="D6" s="447"/>
      <c r="E6" s="447"/>
      <c r="F6" s="447"/>
      <c r="G6" s="448"/>
      <c r="H6" s="447"/>
      <c r="I6" s="447"/>
      <c r="J6" s="447"/>
      <c r="K6" s="447"/>
      <c r="L6" s="447"/>
      <c r="M6" s="447"/>
      <c r="N6" s="447"/>
      <c r="O6" s="447"/>
      <c r="P6" s="447"/>
      <c r="Q6" s="447"/>
      <c r="R6" s="447"/>
    </row>
    <row r="7" spans="1:21" ht="18" customHeight="1" thickTop="1">
      <c r="A7" s="1125" t="s">
        <v>484</v>
      </c>
      <c r="B7" s="1126"/>
      <c r="C7" s="1126"/>
      <c r="D7" s="1126"/>
      <c r="E7" s="1126"/>
      <c r="F7" s="1126"/>
      <c r="G7" s="1126"/>
      <c r="H7" s="1127"/>
      <c r="I7" s="1131" t="s">
        <v>485</v>
      </c>
      <c r="J7" s="1132"/>
      <c r="K7" s="1132"/>
      <c r="L7" s="1132"/>
      <c r="M7" s="1132"/>
      <c r="N7" s="1132"/>
      <c r="O7" s="1132"/>
      <c r="P7" s="1132"/>
      <c r="Q7" s="1133"/>
      <c r="R7" s="1134" t="s">
        <v>13</v>
      </c>
    </row>
    <row r="8" spans="1:21" s="450" customFormat="1" ht="14.1" customHeight="1" thickBot="1">
      <c r="A8" s="1128"/>
      <c r="B8" s="1129"/>
      <c r="C8" s="1129"/>
      <c r="D8" s="1129"/>
      <c r="E8" s="1129"/>
      <c r="F8" s="1129"/>
      <c r="G8" s="1129"/>
      <c r="H8" s="1130"/>
      <c r="I8" s="449">
        <v>1000</v>
      </c>
      <c r="J8" s="449">
        <v>2000</v>
      </c>
      <c r="K8" s="449">
        <v>3000</v>
      </c>
      <c r="L8" s="449">
        <v>4000</v>
      </c>
      <c r="M8" s="449">
        <v>5000</v>
      </c>
      <c r="N8" s="449">
        <v>6000</v>
      </c>
      <c r="O8" s="449">
        <v>7000</v>
      </c>
      <c r="P8" s="449">
        <v>8000</v>
      </c>
      <c r="Q8" s="449">
        <v>9000</v>
      </c>
      <c r="R8" s="1135"/>
    </row>
    <row r="9" spans="1:21" ht="8.1" customHeight="1" thickTop="1" thickBot="1">
      <c r="A9" s="451"/>
      <c r="B9" s="451"/>
      <c r="C9" s="451"/>
      <c r="D9" s="451"/>
      <c r="E9" s="451"/>
      <c r="F9" s="451"/>
      <c r="G9" s="452"/>
      <c r="H9" s="453"/>
      <c r="I9" s="454"/>
      <c r="J9" s="454"/>
      <c r="K9" s="454"/>
      <c r="L9" s="454"/>
      <c r="M9" s="454"/>
      <c r="N9" s="454"/>
      <c r="O9" s="454"/>
      <c r="P9" s="454"/>
      <c r="Q9" s="454"/>
      <c r="R9" s="455"/>
    </row>
    <row r="10" spans="1:21" ht="5.25" customHeight="1" thickTop="1">
      <c r="A10" s="456"/>
      <c r="B10" s="457"/>
      <c r="C10" s="457"/>
      <c r="D10" s="457"/>
      <c r="E10" s="457"/>
      <c r="F10" s="457"/>
      <c r="G10" s="458"/>
      <c r="H10" s="459"/>
      <c r="I10" s="460"/>
      <c r="J10" s="461"/>
      <c r="K10" s="461"/>
      <c r="L10" s="461"/>
      <c r="M10" s="461"/>
      <c r="N10" s="461"/>
      <c r="O10" s="460"/>
      <c r="P10" s="461"/>
      <c r="Q10" s="461"/>
      <c r="R10" s="462"/>
    </row>
    <row r="11" spans="1:21" ht="13.5" customHeight="1">
      <c r="A11" s="463">
        <v>2</v>
      </c>
      <c r="B11" s="464">
        <v>0</v>
      </c>
      <c r="C11" s="464">
        <v>0</v>
      </c>
      <c r="D11" s="464">
        <v>0</v>
      </c>
      <c r="E11" s="464">
        <v>0</v>
      </c>
      <c r="F11" s="464"/>
      <c r="G11" s="465"/>
      <c r="H11" s="466" t="s">
        <v>42</v>
      </c>
      <c r="I11" s="467"/>
      <c r="J11" s="468"/>
      <c r="K11" s="468"/>
      <c r="L11" s="468"/>
      <c r="M11" s="468"/>
      <c r="N11" s="468"/>
      <c r="O11" s="467"/>
      <c r="P11" s="468"/>
      <c r="Q11" s="468"/>
      <c r="R11" s="469"/>
    </row>
    <row r="12" spans="1:21" ht="13.5" customHeight="1">
      <c r="A12" s="463">
        <v>2</v>
      </c>
      <c r="B12" s="464">
        <v>1</v>
      </c>
      <c r="C12" s="464">
        <v>0</v>
      </c>
      <c r="D12" s="464">
        <v>0</v>
      </c>
      <c r="E12" s="464">
        <v>0</v>
      </c>
      <c r="F12" s="464"/>
      <c r="G12" s="465"/>
      <c r="H12" s="466" t="s">
        <v>43</v>
      </c>
      <c r="I12" s="467"/>
      <c r="J12" s="468"/>
      <c r="K12" s="468"/>
      <c r="L12" s="468"/>
      <c r="M12" s="468"/>
      <c r="N12" s="468"/>
      <c r="O12" s="467"/>
      <c r="P12" s="468"/>
      <c r="Q12" s="468"/>
      <c r="R12" s="469"/>
    </row>
    <row r="13" spans="1:21" ht="13.5" customHeight="1">
      <c r="A13" s="463">
        <v>2</v>
      </c>
      <c r="B13" s="464">
        <v>1</v>
      </c>
      <c r="C13" s="464">
        <v>1</v>
      </c>
      <c r="D13" s="464">
        <v>0</v>
      </c>
      <c r="E13" s="464">
        <v>0</v>
      </c>
      <c r="F13" s="464"/>
      <c r="G13" s="465"/>
      <c r="H13" s="466" t="s">
        <v>44</v>
      </c>
      <c r="I13" s="467"/>
      <c r="J13" s="468"/>
      <c r="K13" s="468"/>
      <c r="L13" s="468"/>
      <c r="M13" s="468"/>
      <c r="N13" s="468"/>
      <c r="O13" s="467"/>
      <c r="P13" s="468"/>
      <c r="Q13" s="468"/>
      <c r="R13" s="469"/>
    </row>
    <row r="14" spans="1:21" ht="13.5" customHeight="1">
      <c r="A14" s="463">
        <v>2</v>
      </c>
      <c r="B14" s="464">
        <v>1</v>
      </c>
      <c r="C14" s="464">
        <v>1</v>
      </c>
      <c r="D14" s="464">
        <v>1</v>
      </c>
      <c r="E14" s="464">
        <v>0</v>
      </c>
      <c r="F14" s="464"/>
      <c r="G14" s="465"/>
      <c r="H14" s="466" t="s">
        <v>45</v>
      </c>
      <c r="I14" s="467"/>
      <c r="J14" s="468"/>
      <c r="K14" s="468"/>
      <c r="L14" s="468"/>
      <c r="M14" s="468"/>
      <c r="N14" s="468"/>
      <c r="O14" s="467"/>
      <c r="P14" s="468"/>
      <c r="Q14" s="468"/>
      <c r="R14" s="469"/>
    </row>
    <row r="15" spans="1:21" ht="13.5" customHeight="1">
      <c r="A15" s="463">
        <v>2</v>
      </c>
      <c r="B15" s="464">
        <v>1</v>
      </c>
      <c r="C15" s="464">
        <v>1</v>
      </c>
      <c r="D15" s="464">
        <v>1</v>
      </c>
      <c r="E15" s="464">
        <v>1</v>
      </c>
      <c r="F15" s="464"/>
      <c r="G15" s="465"/>
      <c r="H15" s="466" t="s">
        <v>46</v>
      </c>
      <c r="I15" s="467"/>
      <c r="J15" s="468"/>
      <c r="K15" s="468"/>
      <c r="L15" s="468"/>
      <c r="M15" s="468"/>
      <c r="N15" s="468"/>
      <c r="O15" s="467"/>
      <c r="P15" s="468"/>
      <c r="Q15" s="468"/>
      <c r="R15" s="469"/>
    </row>
    <row r="16" spans="1:21" ht="15" customHeight="1">
      <c r="A16" s="470">
        <v>2</v>
      </c>
      <c r="B16" s="471">
        <v>1</v>
      </c>
      <c r="C16" s="471">
        <v>1</v>
      </c>
      <c r="D16" s="471">
        <v>1</v>
      </c>
      <c r="E16" s="471">
        <v>1</v>
      </c>
      <c r="F16" s="472" t="s">
        <v>47</v>
      </c>
      <c r="G16" s="473"/>
      <c r="H16" s="474" t="s">
        <v>1096</v>
      </c>
      <c r="I16" s="475">
        <v>93678015</v>
      </c>
      <c r="J16" s="475">
        <v>13453632</v>
      </c>
      <c r="K16" s="476">
        <v>61166981</v>
      </c>
      <c r="L16" s="476">
        <v>10401177</v>
      </c>
      <c r="M16" s="476">
        <v>100000</v>
      </c>
      <c r="N16" s="476">
        <v>0</v>
      </c>
      <c r="O16" s="475">
        <v>0</v>
      </c>
      <c r="P16" s="476">
        <v>0</v>
      </c>
      <c r="Q16" s="476">
        <v>0</v>
      </c>
      <c r="R16" s="477">
        <v>178799805</v>
      </c>
      <c r="S16" s="855"/>
      <c r="T16" s="855"/>
      <c r="U16" s="478"/>
    </row>
    <row r="17" spans="1:21" ht="15" customHeight="1">
      <c r="A17" s="470">
        <v>2</v>
      </c>
      <c r="B17" s="471">
        <v>1</v>
      </c>
      <c r="C17" s="471">
        <v>1</v>
      </c>
      <c r="D17" s="471">
        <v>1</v>
      </c>
      <c r="E17" s="471">
        <v>1</v>
      </c>
      <c r="F17" s="472" t="s">
        <v>47</v>
      </c>
      <c r="G17" s="473" t="s">
        <v>47</v>
      </c>
      <c r="H17" s="474" t="s">
        <v>1230</v>
      </c>
      <c r="I17" s="475">
        <v>38513243</v>
      </c>
      <c r="J17" s="475">
        <v>9795769</v>
      </c>
      <c r="K17" s="475">
        <v>21229149</v>
      </c>
      <c r="L17" s="481">
        <v>10186319</v>
      </c>
      <c r="M17" s="476"/>
      <c r="N17" s="476"/>
      <c r="O17" s="475"/>
      <c r="P17" s="475"/>
      <c r="Q17" s="476"/>
      <c r="R17" s="477">
        <v>79724480</v>
      </c>
      <c r="S17" s="855"/>
      <c r="T17" s="855"/>
      <c r="U17" s="478"/>
    </row>
    <row r="18" spans="1:21" ht="15" customHeight="1">
      <c r="A18" s="470">
        <v>2</v>
      </c>
      <c r="B18" s="471">
        <v>1</v>
      </c>
      <c r="C18" s="471">
        <v>1</v>
      </c>
      <c r="D18" s="471">
        <v>1</v>
      </c>
      <c r="E18" s="471">
        <v>1</v>
      </c>
      <c r="F18" s="472" t="s">
        <v>47</v>
      </c>
      <c r="G18" s="473" t="s">
        <v>48</v>
      </c>
      <c r="H18" s="474" t="s">
        <v>1231</v>
      </c>
      <c r="I18" s="475">
        <v>15397956</v>
      </c>
      <c r="J18" s="475">
        <v>182750</v>
      </c>
      <c r="K18" s="475">
        <v>547061</v>
      </c>
      <c r="L18" s="481">
        <v>179400</v>
      </c>
      <c r="M18" s="476"/>
      <c r="N18" s="476"/>
      <c r="O18" s="475"/>
      <c r="P18" s="475"/>
      <c r="Q18" s="476"/>
      <c r="R18" s="477">
        <v>16307167</v>
      </c>
      <c r="S18" s="855"/>
      <c r="T18" s="855"/>
      <c r="U18" s="478"/>
    </row>
    <row r="19" spans="1:21" ht="15" customHeight="1">
      <c r="A19" s="470">
        <v>2</v>
      </c>
      <c r="B19" s="471">
        <v>1</v>
      </c>
      <c r="C19" s="471">
        <v>1</v>
      </c>
      <c r="D19" s="471">
        <v>1</v>
      </c>
      <c r="E19" s="471">
        <v>1</v>
      </c>
      <c r="F19" s="472" t="s">
        <v>47</v>
      </c>
      <c r="G19" s="473" t="s">
        <v>57</v>
      </c>
      <c r="H19" s="474" t="s">
        <v>1232</v>
      </c>
      <c r="I19" s="475">
        <v>13172234</v>
      </c>
      <c r="J19" s="475">
        <v>2348429</v>
      </c>
      <c r="K19" s="475">
        <v>33415666</v>
      </c>
      <c r="L19" s="481"/>
      <c r="M19" s="476"/>
      <c r="N19" s="476"/>
      <c r="O19" s="475"/>
      <c r="P19" s="475"/>
      <c r="Q19" s="476"/>
      <c r="R19" s="477">
        <v>48936329</v>
      </c>
      <c r="S19" s="855"/>
      <c r="T19" s="855"/>
      <c r="U19" s="478"/>
    </row>
    <row r="20" spans="1:21" ht="15" customHeight="1">
      <c r="A20" s="470">
        <v>2</v>
      </c>
      <c r="B20" s="471">
        <v>1</v>
      </c>
      <c r="C20" s="471">
        <v>1</v>
      </c>
      <c r="D20" s="471">
        <v>1</v>
      </c>
      <c r="E20" s="471">
        <v>1</v>
      </c>
      <c r="F20" s="472" t="s">
        <v>47</v>
      </c>
      <c r="G20" s="473" t="s">
        <v>60</v>
      </c>
      <c r="H20" s="474" t="s">
        <v>1233</v>
      </c>
      <c r="I20" s="475">
        <v>12337575</v>
      </c>
      <c r="J20" s="475">
        <v>667569</v>
      </c>
      <c r="K20" s="475">
        <v>1518176</v>
      </c>
      <c r="L20" s="481">
        <v>35458</v>
      </c>
      <c r="M20" s="476"/>
      <c r="N20" s="476"/>
      <c r="O20" s="475"/>
      <c r="P20" s="475"/>
      <c r="Q20" s="476"/>
      <c r="R20" s="477">
        <v>14558778</v>
      </c>
      <c r="S20" s="855"/>
      <c r="T20" s="855"/>
      <c r="U20" s="478"/>
    </row>
    <row r="21" spans="1:21" ht="15" customHeight="1">
      <c r="A21" s="470">
        <v>2</v>
      </c>
      <c r="B21" s="471">
        <v>1</v>
      </c>
      <c r="C21" s="471">
        <v>1</v>
      </c>
      <c r="D21" s="471">
        <v>1</v>
      </c>
      <c r="E21" s="471">
        <v>1</v>
      </c>
      <c r="F21" s="472" t="s">
        <v>47</v>
      </c>
      <c r="G21" s="473" t="s">
        <v>63</v>
      </c>
      <c r="H21" s="474" t="s">
        <v>1234</v>
      </c>
      <c r="I21" s="475">
        <v>14257007</v>
      </c>
      <c r="J21" s="475">
        <v>459115</v>
      </c>
      <c r="K21" s="475">
        <v>4456929</v>
      </c>
      <c r="L21" s="481"/>
      <c r="M21" s="476">
        <v>100000</v>
      </c>
      <c r="N21" s="476"/>
      <c r="O21" s="475"/>
      <c r="P21" s="475"/>
      <c r="Q21" s="476"/>
      <c r="R21" s="477">
        <v>19273051</v>
      </c>
      <c r="S21" s="855"/>
      <c r="T21" s="855"/>
      <c r="U21" s="478"/>
    </row>
    <row r="22" spans="1:21" ht="15" customHeight="1">
      <c r="A22" s="470">
        <v>2</v>
      </c>
      <c r="B22" s="471">
        <v>1</v>
      </c>
      <c r="C22" s="471">
        <v>1</v>
      </c>
      <c r="D22" s="471">
        <v>1</v>
      </c>
      <c r="E22" s="471">
        <v>1</v>
      </c>
      <c r="F22" s="472" t="s">
        <v>48</v>
      </c>
      <c r="G22" s="473"/>
      <c r="H22" s="797" t="s">
        <v>49</v>
      </c>
      <c r="I22" s="497">
        <v>167857212</v>
      </c>
      <c r="J22" s="475">
        <v>78364010</v>
      </c>
      <c r="K22" s="475">
        <v>46554718</v>
      </c>
      <c r="L22" s="475">
        <v>59998480</v>
      </c>
      <c r="M22" s="476"/>
      <c r="N22" s="476">
        <v>0</v>
      </c>
      <c r="O22" s="475">
        <v>0</v>
      </c>
      <c r="P22" s="475">
        <v>0</v>
      </c>
      <c r="Q22" s="476">
        <v>0</v>
      </c>
      <c r="R22" s="477">
        <f t="shared" ref="R22:R61" si="0">SUM(I22:Q22)</f>
        <v>352774420</v>
      </c>
      <c r="S22" s="855"/>
      <c r="T22" s="855"/>
      <c r="U22" s="478"/>
    </row>
    <row r="23" spans="1:21" ht="15" customHeight="1">
      <c r="A23" s="470"/>
      <c r="B23" s="471"/>
      <c r="C23" s="471"/>
      <c r="D23" s="471"/>
      <c r="E23" s="471"/>
      <c r="F23" s="472"/>
      <c r="G23" s="473"/>
      <c r="H23" s="854" t="s">
        <v>50</v>
      </c>
      <c r="I23" s="497"/>
      <c r="J23" s="476"/>
      <c r="K23" s="476"/>
      <c r="L23" s="476"/>
      <c r="M23" s="476"/>
      <c r="N23" s="476"/>
      <c r="O23" s="475"/>
      <c r="P23" s="476"/>
      <c r="Q23" s="476"/>
      <c r="R23" s="477"/>
      <c r="S23" s="855"/>
      <c r="T23" s="855"/>
      <c r="U23" s="478"/>
    </row>
    <row r="24" spans="1:21" ht="15" customHeight="1">
      <c r="A24" s="470">
        <v>2</v>
      </c>
      <c r="B24" s="471">
        <v>1</v>
      </c>
      <c r="C24" s="471">
        <v>1</v>
      </c>
      <c r="D24" s="471">
        <v>1</v>
      </c>
      <c r="E24" s="471">
        <v>1</v>
      </c>
      <c r="F24" s="472" t="s">
        <v>48</v>
      </c>
      <c r="G24" s="473" t="s">
        <v>1235</v>
      </c>
      <c r="H24" s="63" t="s">
        <v>51</v>
      </c>
      <c r="I24" s="497">
        <v>5380233</v>
      </c>
      <c r="J24" s="476">
        <v>173985</v>
      </c>
      <c r="K24" s="476">
        <v>573624</v>
      </c>
      <c r="L24" s="476"/>
      <c r="M24" s="476"/>
      <c r="N24" s="476"/>
      <c r="O24" s="475"/>
      <c r="P24" s="476"/>
      <c r="Q24" s="476"/>
      <c r="R24" s="477">
        <f t="shared" si="0"/>
        <v>6127842</v>
      </c>
      <c r="S24" s="855"/>
      <c r="T24" s="855"/>
      <c r="U24" s="478"/>
    </row>
    <row r="25" spans="1:21" ht="15" customHeight="1">
      <c r="A25" s="470">
        <v>2</v>
      </c>
      <c r="B25" s="471">
        <v>1</v>
      </c>
      <c r="C25" s="471">
        <v>1</v>
      </c>
      <c r="D25" s="471">
        <v>1</v>
      </c>
      <c r="E25" s="471">
        <v>1</v>
      </c>
      <c r="F25" s="472" t="s">
        <v>48</v>
      </c>
      <c r="G25" s="473" t="s">
        <v>1236</v>
      </c>
      <c r="H25" s="63" t="s">
        <v>52</v>
      </c>
      <c r="I25" s="497">
        <v>1064200</v>
      </c>
      <c r="J25" s="476">
        <v>298495</v>
      </c>
      <c r="K25" s="476">
        <v>434331</v>
      </c>
      <c r="L25" s="476"/>
      <c r="M25" s="476"/>
      <c r="N25" s="476"/>
      <c r="O25" s="475"/>
      <c r="P25" s="476">
        <v>1000000</v>
      </c>
      <c r="Q25" s="476"/>
      <c r="R25" s="477">
        <f t="shared" si="0"/>
        <v>2797026</v>
      </c>
      <c r="S25" s="855"/>
      <c r="T25" s="855"/>
      <c r="U25" s="478"/>
    </row>
    <row r="26" spans="1:21" ht="15" customHeight="1">
      <c r="A26" s="470">
        <v>2</v>
      </c>
      <c r="B26" s="471">
        <v>1</v>
      </c>
      <c r="C26" s="471">
        <v>1</v>
      </c>
      <c r="D26" s="471">
        <v>1</v>
      </c>
      <c r="E26" s="471">
        <v>1</v>
      </c>
      <c r="F26" s="472" t="s">
        <v>48</v>
      </c>
      <c r="G26" s="473" t="s">
        <v>1237</v>
      </c>
      <c r="H26" s="63" t="s">
        <v>53</v>
      </c>
      <c r="I26" s="497">
        <v>5704221</v>
      </c>
      <c r="J26" s="476">
        <v>92446</v>
      </c>
      <c r="K26" s="476">
        <v>1101188</v>
      </c>
      <c r="L26" s="476">
        <v>53510</v>
      </c>
      <c r="M26" s="476"/>
      <c r="N26" s="476"/>
      <c r="O26" s="475"/>
      <c r="P26" s="476"/>
      <c r="Q26" s="476"/>
      <c r="R26" s="477">
        <f t="shared" si="0"/>
        <v>6951365</v>
      </c>
      <c r="S26" s="855"/>
      <c r="T26" s="855"/>
      <c r="U26" s="478"/>
    </row>
    <row r="27" spans="1:21" ht="15" customHeight="1">
      <c r="A27" s="470">
        <v>2</v>
      </c>
      <c r="B27" s="471">
        <v>1</v>
      </c>
      <c r="C27" s="471">
        <v>1</v>
      </c>
      <c r="D27" s="471">
        <v>1</v>
      </c>
      <c r="E27" s="471">
        <v>1</v>
      </c>
      <c r="F27" s="472" t="s">
        <v>48</v>
      </c>
      <c r="G27" s="473" t="s">
        <v>1238</v>
      </c>
      <c r="H27" s="63" t="s">
        <v>486</v>
      </c>
      <c r="I27" s="497">
        <v>7511173</v>
      </c>
      <c r="J27" s="476">
        <v>953982</v>
      </c>
      <c r="K27" s="476">
        <v>955837</v>
      </c>
      <c r="L27" s="476"/>
      <c r="M27" s="476"/>
      <c r="N27" s="476"/>
      <c r="O27" s="475"/>
      <c r="P27" s="476"/>
      <c r="Q27" s="476"/>
      <c r="R27" s="477">
        <f t="shared" si="0"/>
        <v>9420992</v>
      </c>
      <c r="S27" s="855"/>
      <c r="T27" s="855"/>
      <c r="U27" s="478"/>
    </row>
    <row r="28" spans="1:21" ht="26.45" customHeight="1">
      <c r="A28" s="470">
        <v>2</v>
      </c>
      <c r="B28" s="471">
        <v>1</v>
      </c>
      <c r="C28" s="471">
        <v>1</v>
      </c>
      <c r="D28" s="471">
        <v>1</v>
      </c>
      <c r="E28" s="471">
        <v>1</v>
      </c>
      <c r="F28" s="472" t="s">
        <v>48</v>
      </c>
      <c r="G28" s="473" t="s">
        <v>1239</v>
      </c>
      <c r="H28" s="63" t="s">
        <v>55</v>
      </c>
      <c r="I28" s="497">
        <v>2735209</v>
      </c>
      <c r="J28" s="476">
        <v>97653</v>
      </c>
      <c r="K28" s="476">
        <v>339381</v>
      </c>
      <c r="L28" s="476"/>
      <c r="M28" s="476"/>
      <c r="N28" s="476"/>
      <c r="O28" s="475"/>
      <c r="P28" s="476"/>
      <c r="Q28" s="476"/>
      <c r="R28" s="477">
        <f t="shared" si="0"/>
        <v>3172243</v>
      </c>
      <c r="S28" s="855"/>
      <c r="T28" s="855"/>
      <c r="U28" s="478"/>
    </row>
    <row r="29" spans="1:21" ht="24.75" customHeight="1">
      <c r="A29" s="470"/>
      <c r="B29" s="471"/>
      <c r="C29" s="471"/>
      <c r="D29" s="471"/>
      <c r="E29" s="471"/>
      <c r="F29" s="472"/>
      <c r="G29" s="473" t="s">
        <v>1240</v>
      </c>
      <c r="H29" s="63" t="s">
        <v>487</v>
      </c>
      <c r="I29" s="497">
        <v>45124894</v>
      </c>
      <c r="J29" s="476">
        <v>4664738</v>
      </c>
      <c r="K29" s="476">
        <v>8079599</v>
      </c>
      <c r="L29" s="476">
        <v>4747</v>
      </c>
      <c r="M29" s="476">
        <v>515000</v>
      </c>
      <c r="N29" s="476"/>
      <c r="O29" s="475"/>
      <c r="P29" s="476"/>
      <c r="Q29" s="476"/>
      <c r="R29" s="477">
        <f t="shared" si="0"/>
        <v>58388978</v>
      </c>
      <c r="S29" s="855"/>
      <c r="T29" s="855"/>
      <c r="U29" s="478"/>
    </row>
    <row r="30" spans="1:21" ht="15" customHeight="1">
      <c r="A30" s="480">
        <v>2</v>
      </c>
      <c r="B30" s="472">
        <v>1</v>
      </c>
      <c r="C30" s="472">
        <v>1</v>
      </c>
      <c r="D30" s="472">
        <v>1</v>
      </c>
      <c r="E30" s="472">
        <v>1</v>
      </c>
      <c r="F30" s="472" t="s">
        <v>57</v>
      </c>
      <c r="G30" s="473"/>
      <c r="H30" s="797" t="s">
        <v>58</v>
      </c>
      <c r="I30" s="497">
        <v>175975928</v>
      </c>
      <c r="J30" s="476">
        <v>18540145</v>
      </c>
      <c r="K30" s="476">
        <v>146998741</v>
      </c>
      <c r="L30" s="476">
        <v>7301935</v>
      </c>
      <c r="M30" s="476">
        <v>20360000</v>
      </c>
      <c r="N30" s="476"/>
      <c r="O30" s="475"/>
      <c r="P30" s="476"/>
      <c r="Q30" s="476"/>
      <c r="R30" s="477">
        <f t="shared" si="0"/>
        <v>369176749</v>
      </c>
      <c r="S30" s="855"/>
      <c r="T30" s="855"/>
      <c r="U30" s="478"/>
    </row>
    <row r="31" spans="1:21" ht="13.5" customHeight="1">
      <c r="A31" s="480"/>
      <c r="B31" s="472"/>
      <c r="C31" s="472"/>
      <c r="D31" s="472"/>
      <c r="E31" s="472"/>
      <c r="F31" s="472"/>
      <c r="G31" s="473"/>
      <c r="H31" s="479" t="s">
        <v>50</v>
      </c>
      <c r="I31" s="481"/>
      <c r="J31" s="482"/>
      <c r="K31" s="482"/>
      <c r="L31" s="482"/>
      <c r="M31" s="482"/>
      <c r="N31" s="476"/>
      <c r="O31" s="475"/>
      <c r="P31" s="476"/>
      <c r="Q31" s="476"/>
      <c r="R31" s="477"/>
      <c r="S31" s="855"/>
      <c r="T31" s="855"/>
      <c r="U31" s="478"/>
    </row>
    <row r="32" spans="1:21" ht="15" customHeight="1">
      <c r="A32" s="480">
        <v>2</v>
      </c>
      <c r="B32" s="472">
        <v>1</v>
      </c>
      <c r="C32" s="472">
        <v>1</v>
      </c>
      <c r="D32" s="472">
        <v>1</v>
      </c>
      <c r="E32" s="472">
        <v>1</v>
      </c>
      <c r="F32" s="472" t="s">
        <v>57</v>
      </c>
      <c r="G32" s="473" t="s">
        <v>528</v>
      </c>
      <c r="H32" s="474" t="s">
        <v>59</v>
      </c>
      <c r="I32" s="475">
        <v>77521733</v>
      </c>
      <c r="J32" s="476">
        <v>109984230</v>
      </c>
      <c r="K32" s="476">
        <v>88804800</v>
      </c>
      <c r="L32" s="476">
        <v>88938</v>
      </c>
      <c r="M32" s="476"/>
      <c r="N32" s="476">
        <v>136565447</v>
      </c>
      <c r="O32" s="475">
        <v>0</v>
      </c>
      <c r="P32" s="476">
        <v>0</v>
      </c>
      <c r="Q32" s="476">
        <v>0</v>
      </c>
      <c r="R32" s="477">
        <f t="shared" si="0"/>
        <v>412965148</v>
      </c>
      <c r="S32" s="855"/>
      <c r="T32" s="855"/>
      <c r="U32" s="478"/>
    </row>
    <row r="33" spans="1:21" ht="15" customHeight="1">
      <c r="A33" s="480">
        <v>2</v>
      </c>
      <c r="B33" s="472">
        <v>1</v>
      </c>
      <c r="C33" s="472">
        <v>1</v>
      </c>
      <c r="D33" s="472">
        <v>1</v>
      </c>
      <c r="E33" s="472">
        <v>1</v>
      </c>
      <c r="F33" s="472" t="s">
        <v>60</v>
      </c>
      <c r="G33" s="473"/>
      <c r="H33" s="474" t="s">
        <v>61</v>
      </c>
      <c r="I33" s="475">
        <v>28529915</v>
      </c>
      <c r="J33" s="476">
        <v>1938303</v>
      </c>
      <c r="K33" s="476">
        <v>10370478</v>
      </c>
      <c r="L33" s="476">
        <v>366222</v>
      </c>
      <c r="M33" s="476"/>
      <c r="N33" s="476"/>
      <c r="O33" s="475"/>
      <c r="P33" s="476"/>
      <c r="Q33" s="476"/>
      <c r="R33" s="477">
        <f t="shared" si="0"/>
        <v>41204918</v>
      </c>
      <c r="S33" s="855"/>
      <c r="T33" s="855"/>
      <c r="U33" s="478"/>
    </row>
    <row r="34" spans="1:21" ht="15" customHeight="1">
      <c r="A34" s="480"/>
      <c r="B34" s="472"/>
      <c r="C34" s="472"/>
      <c r="D34" s="472"/>
      <c r="E34" s="472"/>
      <c r="F34" s="472"/>
      <c r="G34" s="473"/>
      <c r="H34" s="479" t="s">
        <v>50</v>
      </c>
      <c r="I34" s="475"/>
      <c r="J34" s="476"/>
      <c r="K34" s="476"/>
      <c r="L34" s="476"/>
      <c r="M34" s="476"/>
      <c r="N34" s="476"/>
      <c r="O34" s="475"/>
      <c r="P34" s="476"/>
      <c r="Q34" s="476"/>
      <c r="R34" s="477"/>
      <c r="S34" s="855"/>
      <c r="T34" s="855"/>
      <c r="U34" s="478"/>
    </row>
    <row r="35" spans="1:21" ht="15" customHeight="1">
      <c r="A35" s="480">
        <v>2</v>
      </c>
      <c r="B35" s="472">
        <v>1</v>
      </c>
      <c r="C35" s="472">
        <v>1</v>
      </c>
      <c r="D35" s="472">
        <v>1</v>
      </c>
      <c r="E35" s="472">
        <v>1</v>
      </c>
      <c r="F35" s="472" t="s">
        <v>60</v>
      </c>
      <c r="G35" s="473" t="s">
        <v>1241</v>
      </c>
      <c r="H35" s="474" t="s">
        <v>62</v>
      </c>
      <c r="I35" s="475">
        <v>2027026</v>
      </c>
      <c r="J35" s="476">
        <v>399240</v>
      </c>
      <c r="K35" s="476">
        <v>3071372</v>
      </c>
      <c r="L35" s="476"/>
      <c r="M35" s="476"/>
      <c r="N35" s="476"/>
      <c r="O35" s="475"/>
      <c r="P35" s="476"/>
      <c r="Q35" s="476"/>
      <c r="R35" s="477">
        <f t="shared" si="0"/>
        <v>5497638</v>
      </c>
      <c r="S35" s="855"/>
      <c r="T35" s="855"/>
      <c r="U35" s="478"/>
    </row>
    <row r="36" spans="1:21" ht="15" customHeight="1">
      <c r="A36" s="480">
        <v>2</v>
      </c>
      <c r="B36" s="472">
        <v>1</v>
      </c>
      <c r="C36" s="472">
        <v>1</v>
      </c>
      <c r="D36" s="472">
        <v>1</v>
      </c>
      <c r="E36" s="472">
        <v>1</v>
      </c>
      <c r="F36" s="472" t="s">
        <v>63</v>
      </c>
      <c r="G36" s="473"/>
      <c r="H36" s="483" t="s">
        <v>488</v>
      </c>
      <c r="I36" s="475">
        <v>295038197</v>
      </c>
      <c r="J36" s="476">
        <v>688095</v>
      </c>
      <c r="K36" s="476">
        <v>176341205</v>
      </c>
      <c r="L36" s="476">
        <v>105378034</v>
      </c>
      <c r="M36" s="476"/>
      <c r="N36" s="476"/>
      <c r="O36" s="475"/>
      <c r="P36" s="476">
        <v>18385722</v>
      </c>
      <c r="Q36" s="476"/>
      <c r="R36" s="477">
        <f t="shared" si="0"/>
        <v>595831253</v>
      </c>
      <c r="S36" s="855"/>
      <c r="T36" s="855"/>
      <c r="U36" s="478"/>
    </row>
    <row r="37" spans="1:21" ht="15" customHeight="1">
      <c r="A37" s="480">
        <v>2</v>
      </c>
      <c r="B37" s="472">
        <v>1</v>
      </c>
      <c r="C37" s="472">
        <v>1</v>
      </c>
      <c r="D37" s="472">
        <v>1</v>
      </c>
      <c r="E37" s="472">
        <v>1</v>
      </c>
      <c r="F37" s="472" t="s">
        <v>65</v>
      </c>
      <c r="G37" s="473"/>
      <c r="H37" s="474" t="s">
        <v>66</v>
      </c>
      <c r="I37" s="475">
        <v>146402869</v>
      </c>
      <c r="J37" s="476">
        <v>77709237</v>
      </c>
      <c r="K37" s="476">
        <v>38478105</v>
      </c>
      <c r="L37" s="476">
        <v>39443043</v>
      </c>
      <c r="M37" s="476"/>
      <c r="N37" s="476"/>
      <c r="O37" s="475"/>
      <c r="P37" s="476">
        <v>18769348</v>
      </c>
      <c r="Q37" s="476"/>
      <c r="R37" s="477">
        <f t="shared" si="0"/>
        <v>320802602</v>
      </c>
      <c r="S37" s="855"/>
      <c r="T37" s="855"/>
      <c r="U37" s="478"/>
    </row>
    <row r="38" spans="1:21" ht="15" customHeight="1">
      <c r="A38" s="480"/>
      <c r="B38" s="472"/>
      <c r="C38" s="472"/>
      <c r="D38" s="472"/>
      <c r="E38" s="472"/>
      <c r="F38" s="472"/>
      <c r="G38" s="473"/>
      <c r="H38" s="479" t="s">
        <v>50</v>
      </c>
      <c r="I38" s="475"/>
      <c r="J38" s="476"/>
      <c r="K38" s="476"/>
      <c r="L38" s="476"/>
      <c r="M38" s="476"/>
      <c r="N38" s="476"/>
      <c r="O38" s="475"/>
      <c r="P38" s="476"/>
      <c r="Q38" s="476"/>
      <c r="R38" s="477"/>
      <c r="S38" s="855"/>
      <c r="T38" s="855"/>
      <c r="U38" s="478"/>
    </row>
    <row r="39" spans="1:21" ht="15" customHeight="1">
      <c r="A39" s="480">
        <v>2</v>
      </c>
      <c r="B39" s="472">
        <v>1</v>
      </c>
      <c r="C39" s="472">
        <v>1</v>
      </c>
      <c r="D39" s="472">
        <v>1</v>
      </c>
      <c r="E39" s="472">
        <v>1</v>
      </c>
      <c r="F39" s="472" t="s">
        <v>65</v>
      </c>
      <c r="G39" s="473" t="s">
        <v>1242</v>
      </c>
      <c r="H39" s="474" t="s">
        <v>1243</v>
      </c>
      <c r="I39" s="475">
        <v>1561562</v>
      </c>
      <c r="J39" s="476">
        <v>225600</v>
      </c>
      <c r="K39" s="476">
        <v>700450</v>
      </c>
      <c r="L39" s="476"/>
      <c r="M39" s="476"/>
      <c r="N39" s="476"/>
      <c r="O39" s="475"/>
      <c r="P39" s="476"/>
      <c r="Q39" s="476"/>
      <c r="R39" s="477">
        <f t="shared" si="0"/>
        <v>2487612</v>
      </c>
      <c r="S39" s="855"/>
      <c r="T39" s="855"/>
      <c r="U39" s="478"/>
    </row>
    <row r="40" spans="1:21" ht="15" customHeight="1">
      <c r="A40" s="480">
        <v>2</v>
      </c>
      <c r="B40" s="472">
        <v>1</v>
      </c>
      <c r="C40" s="472">
        <v>1</v>
      </c>
      <c r="D40" s="472">
        <v>1</v>
      </c>
      <c r="E40" s="472">
        <v>1</v>
      </c>
      <c r="F40" s="472" t="s">
        <v>65</v>
      </c>
      <c r="G40" s="473" t="s">
        <v>72</v>
      </c>
      <c r="H40" s="474" t="s">
        <v>1244</v>
      </c>
      <c r="I40" s="475">
        <v>4314223</v>
      </c>
      <c r="J40" s="476">
        <v>173225</v>
      </c>
      <c r="K40" s="476">
        <v>992900</v>
      </c>
      <c r="L40" s="476"/>
      <c r="M40" s="476"/>
      <c r="N40" s="476"/>
      <c r="O40" s="475"/>
      <c r="P40" s="476"/>
      <c r="Q40" s="476"/>
      <c r="R40" s="477">
        <f t="shared" si="0"/>
        <v>5480348</v>
      </c>
      <c r="S40" s="855"/>
      <c r="T40" s="855"/>
      <c r="U40" s="478"/>
    </row>
    <row r="41" spans="1:21" ht="15" customHeight="1">
      <c r="A41" s="480">
        <v>2</v>
      </c>
      <c r="B41" s="472">
        <v>1</v>
      </c>
      <c r="C41" s="472">
        <v>1</v>
      </c>
      <c r="D41" s="472">
        <v>1</v>
      </c>
      <c r="E41" s="472">
        <v>1</v>
      </c>
      <c r="F41" s="472" t="s">
        <v>65</v>
      </c>
      <c r="G41" s="473" t="s">
        <v>74</v>
      </c>
      <c r="H41" s="474" t="s">
        <v>1245</v>
      </c>
      <c r="I41" s="475">
        <v>1683345</v>
      </c>
      <c r="J41" s="476">
        <v>1138514</v>
      </c>
      <c r="K41" s="476">
        <v>1715256</v>
      </c>
      <c r="L41" s="476"/>
      <c r="M41" s="476"/>
      <c r="N41" s="476"/>
      <c r="O41" s="475"/>
      <c r="P41" s="476"/>
      <c r="Q41" s="476"/>
      <c r="R41" s="477">
        <f t="shared" si="0"/>
        <v>4537115</v>
      </c>
      <c r="S41" s="855"/>
      <c r="T41" s="855"/>
      <c r="U41" s="478"/>
    </row>
    <row r="42" spans="1:21" ht="15" customHeight="1">
      <c r="A42" s="480">
        <v>2</v>
      </c>
      <c r="B42" s="472">
        <v>1</v>
      </c>
      <c r="C42" s="472">
        <v>1</v>
      </c>
      <c r="D42" s="472">
        <v>1</v>
      </c>
      <c r="E42" s="472">
        <v>1</v>
      </c>
      <c r="F42" s="472" t="s">
        <v>69</v>
      </c>
      <c r="G42" s="473"/>
      <c r="H42" s="474" t="s">
        <v>70</v>
      </c>
      <c r="I42" s="475">
        <v>209733616</v>
      </c>
      <c r="J42" s="476">
        <v>7150047</v>
      </c>
      <c r="K42" s="476">
        <v>124854406</v>
      </c>
      <c r="L42" s="476">
        <v>69593</v>
      </c>
      <c r="M42" s="476"/>
      <c r="N42" s="476">
        <v>55047244</v>
      </c>
      <c r="O42" s="475"/>
      <c r="P42" s="476"/>
      <c r="Q42" s="476"/>
      <c r="R42" s="477">
        <f t="shared" si="0"/>
        <v>396854906</v>
      </c>
      <c r="S42" s="855"/>
      <c r="T42" s="855"/>
      <c r="U42" s="478"/>
    </row>
    <row r="43" spans="1:21" ht="15" customHeight="1">
      <c r="A43" s="480">
        <v>2</v>
      </c>
      <c r="B43" s="472">
        <v>1</v>
      </c>
      <c r="C43" s="472">
        <v>1</v>
      </c>
      <c r="D43" s="472">
        <v>1</v>
      </c>
      <c r="E43" s="472">
        <v>1</v>
      </c>
      <c r="F43" s="472" t="s">
        <v>67</v>
      </c>
      <c r="G43" s="473"/>
      <c r="H43" s="474" t="s">
        <v>71</v>
      </c>
      <c r="I43" s="475">
        <v>23770141</v>
      </c>
      <c r="J43" s="476">
        <v>2042834</v>
      </c>
      <c r="K43" s="476">
        <v>5967663</v>
      </c>
      <c r="L43" s="476">
        <v>5132946</v>
      </c>
      <c r="M43" s="476"/>
      <c r="N43" s="476"/>
      <c r="O43" s="475"/>
      <c r="P43" s="476">
        <v>2800000</v>
      </c>
      <c r="Q43" s="476"/>
      <c r="R43" s="477">
        <f t="shared" si="0"/>
        <v>39713584</v>
      </c>
      <c r="S43" s="855"/>
      <c r="T43" s="855"/>
      <c r="U43" s="478"/>
    </row>
    <row r="44" spans="1:21" ht="15" customHeight="1">
      <c r="A44" s="480"/>
      <c r="B44" s="472"/>
      <c r="C44" s="472"/>
      <c r="D44" s="472"/>
      <c r="E44" s="472"/>
      <c r="F44" s="472"/>
      <c r="G44" s="473"/>
      <c r="H44" s="479" t="s">
        <v>50</v>
      </c>
      <c r="I44" s="475"/>
      <c r="J44" s="476"/>
      <c r="K44" s="476"/>
      <c r="L44" s="476"/>
      <c r="M44" s="476"/>
      <c r="N44" s="476"/>
      <c r="O44" s="475"/>
      <c r="P44" s="476"/>
      <c r="Q44" s="476"/>
      <c r="R44" s="477">
        <f t="shared" si="0"/>
        <v>0</v>
      </c>
      <c r="S44" s="855"/>
      <c r="T44" s="855"/>
      <c r="U44" s="478"/>
    </row>
    <row r="45" spans="1:21" ht="15" customHeight="1">
      <c r="A45" s="480">
        <v>2</v>
      </c>
      <c r="B45" s="472">
        <v>1</v>
      </c>
      <c r="C45" s="472">
        <v>1</v>
      </c>
      <c r="D45" s="472">
        <v>1</v>
      </c>
      <c r="E45" s="472">
        <v>1</v>
      </c>
      <c r="F45" s="472" t="s">
        <v>67</v>
      </c>
      <c r="G45" s="473" t="s">
        <v>72</v>
      </c>
      <c r="H45" s="61" t="s">
        <v>73</v>
      </c>
      <c r="I45" s="475">
        <v>4694782</v>
      </c>
      <c r="J45" s="476">
        <v>144100</v>
      </c>
      <c r="K45" s="476">
        <v>542338</v>
      </c>
      <c r="L45" s="476">
        <v>2259</v>
      </c>
      <c r="M45" s="476"/>
      <c r="N45" s="476"/>
      <c r="O45" s="475"/>
      <c r="P45" s="476"/>
      <c r="Q45" s="476"/>
      <c r="R45" s="477">
        <f t="shared" si="0"/>
        <v>5383479</v>
      </c>
      <c r="S45" s="855"/>
      <c r="T45" s="855"/>
      <c r="U45" s="478"/>
    </row>
    <row r="46" spans="1:21" ht="15" customHeight="1">
      <c r="A46" s="480">
        <v>2</v>
      </c>
      <c r="B46" s="472">
        <v>1</v>
      </c>
      <c r="C46" s="472">
        <v>1</v>
      </c>
      <c r="D46" s="472">
        <v>1</v>
      </c>
      <c r="E46" s="472">
        <v>1</v>
      </c>
      <c r="F46" s="472" t="s">
        <v>67</v>
      </c>
      <c r="G46" s="473" t="s">
        <v>74</v>
      </c>
      <c r="H46" s="61" t="s">
        <v>75</v>
      </c>
      <c r="I46" s="475">
        <v>4387880</v>
      </c>
      <c r="J46" s="476">
        <v>238900</v>
      </c>
      <c r="K46" s="476">
        <v>460003</v>
      </c>
      <c r="L46" s="476"/>
      <c r="M46" s="476"/>
      <c r="N46" s="476"/>
      <c r="O46" s="475"/>
      <c r="P46" s="476"/>
      <c r="Q46" s="476"/>
      <c r="R46" s="477">
        <f t="shared" si="0"/>
        <v>5086783</v>
      </c>
      <c r="S46" s="855"/>
      <c r="T46" s="855"/>
      <c r="U46" s="478"/>
    </row>
    <row r="47" spans="1:21" ht="15" customHeight="1">
      <c r="A47" s="480">
        <v>2</v>
      </c>
      <c r="B47" s="472">
        <v>1</v>
      </c>
      <c r="C47" s="472">
        <v>1</v>
      </c>
      <c r="D47" s="472">
        <v>1</v>
      </c>
      <c r="E47" s="472">
        <v>1</v>
      </c>
      <c r="F47" s="472" t="s">
        <v>67</v>
      </c>
      <c r="G47" s="473" t="s">
        <v>76</v>
      </c>
      <c r="H47" s="61" t="s">
        <v>77</v>
      </c>
      <c r="I47" s="475">
        <v>3834322</v>
      </c>
      <c r="J47" s="476">
        <v>265198</v>
      </c>
      <c r="K47" s="476">
        <v>1136158</v>
      </c>
      <c r="L47" s="476"/>
      <c r="M47" s="476"/>
      <c r="N47" s="476"/>
      <c r="O47" s="475"/>
      <c r="P47" s="476"/>
      <c r="Q47" s="476"/>
      <c r="R47" s="477">
        <f t="shared" si="0"/>
        <v>5235678</v>
      </c>
      <c r="S47" s="855"/>
      <c r="T47" s="855"/>
      <c r="U47" s="478"/>
    </row>
    <row r="48" spans="1:21" ht="15" customHeight="1">
      <c r="A48" s="480">
        <v>2</v>
      </c>
      <c r="B48" s="472">
        <v>1</v>
      </c>
      <c r="C48" s="472">
        <v>1</v>
      </c>
      <c r="D48" s="472">
        <v>1</v>
      </c>
      <c r="E48" s="472">
        <v>1</v>
      </c>
      <c r="F48" s="472" t="s">
        <v>78</v>
      </c>
      <c r="G48" s="473"/>
      <c r="H48" s="474" t="s">
        <v>79</v>
      </c>
      <c r="I48" s="475">
        <v>59960410</v>
      </c>
      <c r="J48" s="476">
        <v>8154218</v>
      </c>
      <c r="K48" s="476">
        <v>38613144</v>
      </c>
      <c r="L48" s="476">
        <v>55093941</v>
      </c>
      <c r="M48" s="476"/>
      <c r="N48" s="476"/>
      <c r="O48" s="475"/>
      <c r="P48" s="476">
        <v>1043861</v>
      </c>
      <c r="Q48" s="476"/>
      <c r="R48" s="477">
        <f t="shared" si="0"/>
        <v>162865574</v>
      </c>
      <c r="S48" s="855"/>
      <c r="T48" s="855"/>
      <c r="U48" s="478"/>
    </row>
    <row r="49" spans="1:21" ht="10.9" customHeight="1">
      <c r="A49" s="484">
        <v>2</v>
      </c>
      <c r="B49" s="485">
        <v>1</v>
      </c>
      <c r="C49" s="485">
        <v>1</v>
      </c>
      <c r="D49" s="485">
        <v>1</v>
      </c>
      <c r="E49" s="485">
        <v>1</v>
      </c>
      <c r="F49" s="485">
        <v>10</v>
      </c>
      <c r="G49" s="473"/>
      <c r="H49" s="474" t="s">
        <v>80</v>
      </c>
      <c r="I49" s="475">
        <v>71624719</v>
      </c>
      <c r="J49" s="476">
        <v>2645544</v>
      </c>
      <c r="K49" s="476">
        <v>8982987</v>
      </c>
      <c r="L49" s="476">
        <v>244361941</v>
      </c>
      <c r="M49" s="476"/>
      <c r="N49" s="476"/>
      <c r="O49" s="475"/>
      <c r="P49" s="476">
        <v>61952843</v>
      </c>
      <c r="Q49" s="476"/>
      <c r="R49" s="477">
        <f t="shared" si="0"/>
        <v>389568034</v>
      </c>
      <c r="S49" s="855"/>
      <c r="T49" s="855"/>
      <c r="U49" s="478"/>
    </row>
    <row r="50" spans="1:21" ht="13.5" customHeight="1">
      <c r="A50" s="484"/>
      <c r="B50" s="485"/>
      <c r="C50" s="485"/>
      <c r="D50" s="485"/>
      <c r="E50" s="485"/>
      <c r="F50" s="485"/>
      <c r="G50" s="473"/>
      <c r="H50" s="479" t="s">
        <v>50</v>
      </c>
      <c r="I50" s="475"/>
      <c r="J50" s="476"/>
      <c r="K50" s="476"/>
      <c r="L50" s="476"/>
      <c r="M50" s="476"/>
      <c r="N50" s="476"/>
      <c r="O50" s="475"/>
      <c r="P50" s="476"/>
      <c r="Q50" s="476"/>
      <c r="R50" s="477"/>
      <c r="S50" s="855"/>
      <c r="T50" s="855"/>
      <c r="U50" s="478"/>
    </row>
    <row r="51" spans="1:21" ht="13.5" customHeight="1">
      <c r="A51" s="484">
        <v>2</v>
      </c>
      <c r="B51" s="485">
        <v>1</v>
      </c>
      <c r="C51" s="485">
        <v>1</v>
      </c>
      <c r="D51" s="485">
        <v>1</v>
      </c>
      <c r="E51" s="485">
        <v>1</v>
      </c>
      <c r="F51" s="485">
        <v>10</v>
      </c>
      <c r="G51" s="473" t="s">
        <v>81</v>
      </c>
      <c r="H51" s="474" t="s">
        <v>82</v>
      </c>
      <c r="I51" s="475">
        <v>1702603</v>
      </c>
      <c r="J51" s="476">
        <v>97100</v>
      </c>
      <c r="K51" s="476">
        <v>118906</v>
      </c>
      <c r="L51" s="476"/>
      <c r="M51" s="476"/>
      <c r="N51" s="476"/>
      <c r="O51" s="475"/>
      <c r="P51" s="476"/>
      <c r="Q51" s="476"/>
      <c r="R51" s="477">
        <f t="shared" si="0"/>
        <v>1918609</v>
      </c>
      <c r="S51" s="855"/>
      <c r="T51" s="855"/>
      <c r="U51" s="478"/>
    </row>
    <row r="52" spans="1:21" ht="13.5" customHeight="1">
      <c r="A52" s="484">
        <v>2</v>
      </c>
      <c r="B52" s="485">
        <v>1</v>
      </c>
      <c r="C52" s="485">
        <v>1</v>
      </c>
      <c r="D52" s="485">
        <v>1</v>
      </c>
      <c r="E52" s="485">
        <v>1</v>
      </c>
      <c r="F52" s="485">
        <v>11</v>
      </c>
      <c r="G52" s="473"/>
      <c r="H52" s="474" t="s">
        <v>83</v>
      </c>
      <c r="I52" s="475">
        <v>12586846</v>
      </c>
      <c r="J52" s="476">
        <v>1141757</v>
      </c>
      <c r="K52" s="476">
        <v>5091250</v>
      </c>
      <c r="L52" s="476">
        <v>1135600</v>
      </c>
      <c r="M52" s="476">
        <v>1203844</v>
      </c>
      <c r="N52" s="476"/>
      <c r="O52" s="475"/>
      <c r="P52" s="476"/>
      <c r="Q52" s="476"/>
      <c r="R52" s="477">
        <f t="shared" si="0"/>
        <v>21159297</v>
      </c>
      <c r="S52" s="855"/>
      <c r="T52" s="855"/>
      <c r="U52" s="478"/>
    </row>
    <row r="53" spans="1:21" ht="13.5" customHeight="1">
      <c r="A53" s="484">
        <v>2</v>
      </c>
      <c r="B53" s="485">
        <v>1</v>
      </c>
      <c r="C53" s="485">
        <v>1</v>
      </c>
      <c r="D53" s="485">
        <v>1</v>
      </c>
      <c r="E53" s="485">
        <v>1</v>
      </c>
      <c r="F53" s="485">
        <v>12</v>
      </c>
      <c r="G53" s="473"/>
      <c r="H53" s="483" t="s">
        <v>84</v>
      </c>
      <c r="I53" s="475">
        <v>20587345</v>
      </c>
      <c r="J53" s="476">
        <v>5197343</v>
      </c>
      <c r="K53" s="476">
        <v>10379818</v>
      </c>
      <c r="L53" s="476">
        <v>80688487</v>
      </c>
      <c r="M53" s="476"/>
      <c r="N53" s="476"/>
      <c r="O53" s="475"/>
      <c r="P53" s="476">
        <v>4178006</v>
      </c>
      <c r="Q53" s="476"/>
      <c r="R53" s="477">
        <f t="shared" si="0"/>
        <v>121030999</v>
      </c>
      <c r="S53" s="855"/>
      <c r="T53" s="855"/>
      <c r="U53" s="478"/>
    </row>
    <row r="54" spans="1:21" ht="15" customHeight="1">
      <c r="A54" s="484">
        <v>2</v>
      </c>
      <c r="B54" s="485">
        <v>1</v>
      </c>
      <c r="C54" s="485">
        <v>1</v>
      </c>
      <c r="D54" s="485">
        <v>1</v>
      </c>
      <c r="E54" s="485">
        <v>1</v>
      </c>
      <c r="F54" s="485">
        <v>13</v>
      </c>
      <c r="G54" s="473"/>
      <c r="H54" s="474" t="s">
        <v>489</v>
      </c>
      <c r="I54" s="475">
        <v>29573164</v>
      </c>
      <c r="J54" s="476">
        <v>823384</v>
      </c>
      <c r="K54" s="476">
        <v>93032592</v>
      </c>
      <c r="L54" s="476">
        <v>1202151</v>
      </c>
      <c r="M54" s="476"/>
      <c r="N54" s="476"/>
      <c r="O54" s="475"/>
      <c r="P54" s="476"/>
      <c r="Q54" s="476"/>
      <c r="R54" s="477">
        <f t="shared" si="0"/>
        <v>124631291</v>
      </c>
      <c r="S54" s="855"/>
      <c r="T54" s="855"/>
      <c r="U54" s="478"/>
    </row>
    <row r="55" spans="1:21" ht="15" customHeight="1">
      <c r="A55" s="484">
        <v>2</v>
      </c>
      <c r="B55" s="485">
        <v>1</v>
      </c>
      <c r="C55" s="485">
        <v>1</v>
      </c>
      <c r="D55" s="485">
        <v>1</v>
      </c>
      <c r="E55" s="485">
        <v>1</v>
      </c>
      <c r="F55" s="485">
        <v>14</v>
      </c>
      <c r="G55" s="473"/>
      <c r="H55" s="474" t="s">
        <v>86</v>
      </c>
      <c r="I55" s="475">
        <v>487270631</v>
      </c>
      <c r="J55" s="476">
        <v>34944267</v>
      </c>
      <c r="K55" s="476">
        <v>34951548</v>
      </c>
      <c r="L55" s="476">
        <v>35582313</v>
      </c>
      <c r="M55" s="476">
        <v>34184698</v>
      </c>
      <c r="N55" s="476"/>
      <c r="O55" s="475"/>
      <c r="P55" s="476"/>
      <c r="Q55" s="476"/>
      <c r="R55" s="477">
        <f t="shared" si="0"/>
        <v>626933457</v>
      </c>
      <c r="S55" s="855"/>
      <c r="T55" s="855"/>
      <c r="U55" s="478"/>
    </row>
    <row r="56" spans="1:21" ht="13.5" customHeight="1">
      <c r="A56" s="484">
        <v>2</v>
      </c>
      <c r="B56" s="485">
        <v>1</v>
      </c>
      <c r="C56" s="485">
        <v>1</v>
      </c>
      <c r="D56" s="485">
        <v>1</v>
      </c>
      <c r="E56" s="485">
        <v>1</v>
      </c>
      <c r="F56" s="485">
        <v>15</v>
      </c>
      <c r="G56" s="473"/>
      <c r="H56" s="474" t="s">
        <v>87</v>
      </c>
      <c r="I56" s="475">
        <v>36538666</v>
      </c>
      <c r="J56" s="476">
        <v>2297408</v>
      </c>
      <c r="K56" s="476">
        <v>4203986</v>
      </c>
      <c r="L56" s="476">
        <v>33916019</v>
      </c>
      <c r="M56" s="476"/>
      <c r="N56" s="476"/>
      <c r="O56" s="475">
        <v>15728899</v>
      </c>
      <c r="P56" s="476"/>
      <c r="Q56" s="476"/>
      <c r="R56" s="477">
        <f t="shared" si="0"/>
        <v>92684978</v>
      </c>
      <c r="S56" s="855"/>
      <c r="T56" s="855"/>
      <c r="U56" s="478"/>
    </row>
    <row r="57" spans="1:21" ht="20.45" customHeight="1">
      <c r="A57" s="484">
        <v>2</v>
      </c>
      <c r="B57" s="485">
        <v>1</v>
      </c>
      <c r="C57" s="485">
        <v>1</v>
      </c>
      <c r="D57" s="485">
        <v>1</v>
      </c>
      <c r="E57" s="485">
        <v>1</v>
      </c>
      <c r="F57" s="485">
        <v>16</v>
      </c>
      <c r="G57" s="473"/>
      <c r="H57" s="486" t="s">
        <v>490</v>
      </c>
      <c r="I57" s="475">
        <v>47271795</v>
      </c>
      <c r="J57" s="476">
        <v>1597792</v>
      </c>
      <c r="K57" s="476">
        <v>40854878</v>
      </c>
      <c r="L57" s="476">
        <v>2444299</v>
      </c>
      <c r="M57" s="476"/>
      <c r="N57" s="476"/>
      <c r="O57" s="475"/>
      <c r="P57" s="476"/>
      <c r="Q57" s="476"/>
      <c r="R57" s="477">
        <f t="shared" si="0"/>
        <v>92168764</v>
      </c>
      <c r="S57" s="855"/>
      <c r="T57" s="855"/>
      <c r="U57" s="478"/>
    </row>
    <row r="58" spans="1:21" ht="16.149999999999999" customHeight="1">
      <c r="A58" s="484">
        <v>2</v>
      </c>
      <c r="B58" s="485">
        <v>1</v>
      </c>
      <c r="C58" s="485">
        <v>1</v>
      </c>
      <c r="D58" s="485">
        <v>1</v>
      </c>
      <c r="E58" s="485">
        <v>1</v>
      </c>
      <c r="F58" s="485">
        <v>17</v>
      </c>
      <c r="G58" s="473"/>
      <c r="H58" s="474" t="s">
        <v>1246</v>
      </c>
      <c r="I58" s="475">
        <v>11767193</v>
      </c>
      <c r="J58" s="476">
        <v>1293590</v>
      </c>
      <c r="K58" s="476">
        <v>20731429</v>
      </c>
      <c r="L58" s="476"/>
      <c r="M58" s="476"/>
      <c r="N58" s="476"/>
      <c r="O58" s="475"/>
      <c r="P58" s="476"/>
      <c r="Q58" s="476"/>
      <c r="R58" s="477">
        <f t="shared" si="0"/>
        <v>33792212</v>
      </c>
      <c r="S58" s="855"/>
      <c r="T58" s="855"/>
      <c r="U58" s="478"/>
    </row>
    <row r="59" spans="1:21" ht="15" customHeight="1">
      <c r="A59" s="484">
        <v>2</v>
      </c>
      <c r="B59" s="485">
        <v>1</v>
      </c>
      <c r="C59" s="485">
        <v>1</v>
      </c>
      <c r="D59" s="485">
        <v>1</v>
      </c>
      <c r="E59" s="485">
        <v>1</v>
      </c>
      <c r="F59" s="485">
        <v>18</v>
      </c>
      <c r="G59" s="473"/>
      <c r="H59" s="474" t="s">
        <v>90</v>
      </c>
      <c r="I59" s="476">
        <v>288629824</v>
      </c>
      <c r="J59" s="476">
        <v>34896249</v>
      </c>
      <c r="K59" s="476">
        <v>25459993</v>
      </c>
      <c r="L59" s="476">
        <v>5013556</v>
      </c>
      <c r="M59" s="476">
        <v>67645000</v>
      </c>
      <c r="N59" s="476"/>
      <c r="O59" s="475"/>
      <c r="P59" s="476"/>
      <c r="Q59" s="476"/>
      <c r="R59" s="487">
        <f t="shared" si="0"/>
        <v>421644622</v>
      </c>
      <c r="S59" s="855"/>
      <c r="T59" s="855"/>
      <c r="U59" s="478"/>
    </row>
    <row r="60" spans="1:21" ht="15" customHeight="1">
      <c r="A60" s="484">
        <v>2</v>
      </c>
      <c r="B60" s="485">
        <v>1</v>
      </c>
      <c r="C60" s="485">
        <v>1</v>
      </c>
      <c r="D60" s="485">
        <v>1</v>
      </c>
      <c r="E60" s="485">
        <v>1</v>
      </c>
      <c r="F60" s="73">
        <v>19</v>
      </c>
      <c r="G60" s="473"/>
      <c r="H60" s="474" t="s">
        <v>91</v>
      </c>
      <c r="I60" s="475"/>
      <c r="J60" s="476"/>
      <c r="K60" s="476"/>
      <c r="L60" s="476"/>
      <c r="M60" s="476"/>
      <c r="N60" s="476"/>
      <c r="O60" s="475">
        <v>201444083</v>
      </c>
      <c r="P60" s="476"/>
      <c r="Q60" s="476"/>
      <c r="R60" s="477">
        <f t="shared" si="0"/>
        <v>201444083</v>
      </c>
      <c r="S60" s="855"/>
      <c r="T60" s="855"/>
      <c r="U60" s="478"/>
    </row>
    <row r="61" spans="1:21" ht="13.5" customHeight="1">
      <c r="A61" s="484">
        <v>2</v>
      </c>
      <c r="B61" s="485">
        <v>1</v>
      </c>
      <c r="C61" s="485">
        <v>1</v>
      </c>
      <c r="D61" s="485">
        <v>1</v>
      </c>
      <c r="E61" s="485">
        <v>1</v>
      </c>
      <c r="F61" s="73">
        <v>20</v>
      </c>
      <c r="G61" s="473"/>
      <c r="H61" s="483" t="s">
        <v>92</v>
      </c>
      <c r="I61" s="475"/>
      <c r="J61" s="476"/>
      <c r="K61" s="476"/>
      <c r="L61" s="476"/>
      <c r="M61" s="476"/>
      <c r="N61" s="476"/>
      <c r="O61" s="475"/>
      <c r="P61" s="476"/>
      <c r="Q61" s="476">
        <v>409358843</v>
      </c>
      <c r="R61" s="477">
        <f t="shared" si="0"/>
        <v>409358843</v>
      </c>
      <c r="S61" s="855"/>
      <c r="T61" s="855"/>
      <c r="U61" s="478"/>
    </row>
    <row r="62" spans="1:21" ht="18" customHeight="1">
      <c r="A62" s="23">
        <v>2</v>
      </c>
      <c r="B62" s="24">
        <v>0</v>
      </c>
      <c r="C62" s="24">
        <v>0</v>
      </c>
      <c r="D62" s="24">
        <v>0</v>
      </c>
      <c r="E62" s="24">
        <v>0</v>
      </c>
      <c r="F62" s="24"/>
      <c r="G62" s="30"/>
      <c r="H62" s="75" t="s">
        <v>42</v>
      </c>
      <c r="I62" s="476"/>
      <c r="J62" s="476"/>
      <c r="K62" s="476"/>
      <c r="L62" s="476"/>
      <c r="M62" s="476"/>
      <c r="N62" s="476"/>
      <c r="O62" s="475"/>
      <c r="P62" s="476"/>
      <c r="Q62" s="476"/>
      <c r="R62" s="487"/>
      <c r="S62" s="855"/>
      <c r="T62" s="855"/>
      <c r="U62" s="478"/>
    </row>
    <row r="63" spans="1:21" ht="13.5" customHeight="1">
      <c r="A63" s="23">
        <v>2</v>
      </c>
      <c r="B63" s="24">
        <v>1</v>
      </c>
      <c r="C63" s="24">
        <v>0</v>
      </c>
      <c r="D63" s="24">
        <v>0</v>
      </c>
      <c r="E63" s="24">
        <v>0</v>
      </c>
      <c r="F63" s="24"/>
      <c r="G63" s="30"/>
      <c r="H63" s="75" t="s">
        <v>43</v>
      </c>
      <c r="I63" s="476"/>
      <c r="J63" s="476"/>
      <c r="K63" s="476"/>
      <c r="L63" s="476"/>
      <c r="M63" s="476"/>
      <c r="N63" s="476"/>
      <c r="O63" s="475"/>
      <c r="P63" s="476"/>
      <c r="Q63" s="476"/>
      <c r="R63" s="487"/>
      <c r="S63" s="855"/>
      <c r="T63" s="855"/>
      <c r="U63" s="478"/>
    </row>
    <row r="64" spans="1:21" ht="15.75">
      <c r="A64" s="23">
        <v>2</v>
      </c>
      <c r="B64" s="24">
        <v>1</v>
      </c>
      <c r="C64" s="24">
        <v>1</v>
      </c>
      <c r="D64" s="24">
        <v>0</v>
      </c>
      <c r="E64" s="24">
        <v>0</v>
      </c>
      <c r="F64" s="24"/>
      <c r="G64" s="30"/>
      <c r="H64" s="75" t="s">
        <v>44</v>
      </c>
      <c r="I64" s="476"/>
      <c r="J64" s="476"/>
      <c r="K64" s="476"/>
      <c r="L64" s="476"/>
      <c r="M64" s="476"/>
      <c r="N64" s="476"/>
      <c r="O64" s="475"/>
      <c r="P64" s="476"/>
      <c r="Q64" s="476"/>
      <c r="R64" s="487"/>
      <c r="S64" s="855"/>
      <c r="T64" s="855"/>
      <c r="U64" s="478"/>
    </row>
    <row r="65" spans="1:21" ht="15.75">
      <c r="A65" s="23">
        <v>2</v>
      </c>
      <c r="B65" s="24">
        <v>1</v>
      </c>
      <c r="C65" s="24">
        <v>1</v>
      </c>
      <c r="D65" s="24">
        <v>1</v>
      </c>
      <c r="E65" s="24">
        <v>0</v>
      </c>
      <c r="F65" s="24"/>
      <c r="G65" s="30"/>
      <c r="H65" s="75" t="s">
        <v>45</v>
      </c>
      <c r="I65" s="476"/>
      <c r="J65" s="476"/>
      <c r="K65" s="476"/>
      <c r="L65" s="476"/>
      <c r="M65" s="476"/>
      <c r="N65" s="476"/>
      <c r="O65" s="475"/>
      <c r="P65" s="476"/>
      <c r="Q65" s="476"/>
      <c r="R65" s="487"/>
      <c r="S65" s="855"/>
      <c r="T65" s="855"/>
      <c r="U65" s="478"/>
    </row>
    <row r="66" spans="1:21" ht="13.5" customHeight="1">
      <c r="A66" s="23">
        <v>2</v>
      </c>
      <c r="B66" s="24">
        <v>1</v>
      </c>
      <c r="C66" s="24">
        <v>1</v>
      </c>
      <c r="D66" s="24">
        <v>1</v>
      </c>
      <c r="E66" s="24">
        <v>2</v>
      </c>
      <c r="F66" s="24"/>
      <c r="G66" s="30"/>
      <c r="H66" s="488" t="s">
        <v>94</v>
      </c>
      <c r="I66" s="476"/>
      <c r="J66" s="476"/>
      <c r="K66" s="476"/>
      <c r="L66" s="476"/>
      <c r="M66" s="476"/>
      <c r="N66" s="476"/>
      <c r="O66" s="475"/>
      <c r="P66" s="476"/>
      <c r="Q66" s="476"/>
      <c r="R66" s="477">
        <f t="shared" ref="R66" si="1">SUM(I66:Q66)</f>
        <v>0</v>
      </c>
      <c r="S66" s="855"/>
      <c r="T66" s="855"/>
      <c r="U66" s="478"/>
    </row>
    <row r="67" spans="1:21" ht="15" customHeight="1">
      <c r="A67" s="49">
        <v>2</v>
      </c>
      <c r="B67" s="50">
        <v>1</v>
      </c>
      <c r="C67" s="50">
        <v>1</v>
      </c>
      <c r="D67" s="50">
        <v>1</v>
      </c>
      <c r="E67" s="50">
        <v>2</v>
      </c>
      <c r="F67" s="73">
        <v>21</v>
      </c>
      <c r="G67" s="489"/>
      <c r="H67" s="490" t="s">
        <v>491</v>
      </c>
      <c r="I67" s="475"/>
      <c r="J67" s="476"/>
      <c r="K67" s="476"/>
      <c r="L67" s="476">
        <v>251680320</v>
      </c>
      <c r="M67" s="476"/>
      <c r="N67" s="476"/>
      <c r="O67" s="475"/>
      <c r="P67" s="476"/>
      <c r="Q67" s="476"/>
      <c r="R67" s="487">
        <f>SUM(I67:Q67)</f>
        <v>251680320</v>
      </c>
      <c r="S67" s="855"/>
      <c r="T67" s="855"/>
      <c r="U67" s="478"/>
    </row>
    <row r="68" spans="1:21" ht="13.5" customHeight="1">
      <c r="A68" s="23">
        <v>2</v>
      </c>
      <c r="B68" s="24">
        <v>0</v>
      </c>
      <c r="C68" s="24">
        <v>0</v>
      </c>
      <c r="D68" s="24">
        <v>0</v>
      </c>
      <c r="E68" s="24">
        <v>0</v>
      </c>
      <c r="F68" s="24"/>
      <c r="G68" s="30"/>
      <c r="H68" s="491" t="s">
        <v>42</v>
      </c>
      <c r="I68" s="476"/>
      <c r="J68" s="476"/>
      <c r="K68" s="476"/>
      <c r="L68" s="476"/>
      <c r="M68" s="476"/>
      <c r="N68" s="476"/>
      <c r="O68" s="475"/>
      <c r="P68" s="476"/>
      <c r="Q68" s="476"/>
      <c r="R68" s="487"/>
      <c r="S68" s="855"/>
      <c r="T68" s="855"/>
      <c r="U68" s="478"/>
    </row>
    <row r="69" spans="1:21" ht="13.5" customHeight="1">
      <c r="A69" s="23">
        <v>2</v>
      </c>
      <c r="B69" s="24">
        <v>1</v>
      </c>
      <c r="C69" s="24">
        <v>0</v>
      </c>
      <c r="D69" s="24">
        <v>0</v>
      </c>
      <c r="E69" s="24">
        <v>0</v>
      </c>
      <c r="F69" s="24"/>
      <c r="G69" s="30"/>
      <c r="H69" s="491" t="s">
        <v>43</v>
      </c>
      <c r="I69" s="475"/>
      <c r="J69" s="476"/>
      <c r="K69" s="476"/>
      <c r="L69" s="476"/>
      <c r="M69" s="476"/>
      <c r="N69" s="476"/>
      <c r="O69" s="475"/>
      <c r="P69" s="476"/>
      <c r="Q69" s="476"/>
      <c r="R69" s="487"/>
      <c r="S69" s="855"/>
      <c r="T69" s="855"/>
      <c r="U69" s="478"/>
    </row>
    <row r="70" spans="1:21" ht="13.5" customHeight="1">
      <c r="A70" s="23">
        <v>2</v>
      </c>
      <c r="B70" s="24">
        <v>1</v>
      </c>
      <c r="C70" s="24">
        <v>1</v>
      </c>
      <c r="D70" s="24">
        <v>0</v>
      </c>
      <c r="E70" s="24">
        <v>0</v>
      </c>
      <c r="F70" s="24"/>
      <c r="G70" s="30"/>
      <c r="H70" s="491" t="s">
        <v>44</v>
      </c>
      <c r="I70" s="476"/>
      <c r="J70" s="476"/>
      <c r="K70" s="476"/>
      <c r="L70" s="476"/>
      <c r="M70" s="476"/>
      <c r="N70" s="476"/>
      <c r="O70" s="475"/>
      <c r="P70" s="476"/>
      <c r="Q70" s="476"/>
      <c r="R70" s="487"/>
      <c r="S70" s="855"/>
      <c r="T70" s="855"/>
      <c r="U70" s="478"/>
    </row>
    <row r="71" spans="1:21" ht="13.5" customHeight="1">
      <c r="A71" s="23">
        <v>2</v>
      </c>
      <c r="B71" s="24">
        <v>1</v>
      </c>
      <c r="C71" s="24">
        <v>1</v>
      </c>
      <c r="D71" s="24">
        <v>1</v>
      </c>
      <c r="E71" s="24">
        <v>0</v>
      </c>
      <c r="F71" s="24"/>
      <c r="G71" s="30"/>
      <c r="H71" s="491" t="s">
        <v>45</v>
      </c>
      <c r="I71" s="476"/>
      <c r="J71" s="476"/>
      <c r="K71" s="476"/>
      <c r="L71" s="476"/>
      <c r="M71" s="476"/>
      <c r="N71" s="476"/>
      <c r="O71" s="475"/>
      <c r="P71" s="476"/>
      <c r="Q71" s="476"/>
      <c r="R71" s="487"/>
      <c r="S71" s="855"/>
      <c r="T71" s="855"/>
      <c r="U71" s="478"/>
    </row>
    <row r="72" spans="1:21" ht="13.5" customHeight="1" thickBot="1">
      <c r="A72" s="42">
        <v>2</v>
      </c>
      <c r="B72" s="43">
        <v>1</v>
      </c>
      <c r="C72" s="43">
        <v>1</v>
      </c>
      <c r="D72" s="43">
        <v>1</v>
      </c>
      <c r="E72" s="43">
        <v>3</v>
      </c>
      <c r="F72" s="43"/>
      <c r="G72" s="45"/>
      <c r="H72" s="492" t="s">
        <v>102</v>
      </c>
      <c r="I72" s="493"/>
      <c r="J72" s="494"/>
      <c r="K72" s="494"/>
      <c r="L72" s="494"/>
      <c r="M72" s="494"/>
      <c r="N72" s="494"/>
      <c r="O72" s="493"/>
      <c r="P72" s="494"/>
      <c r="Q72" s="494"/>
      <c r="R72" s="495"/>
      <c r="S72" s="855"/>
      <c r="T72" s="855"/>
      <c r="U72" s="478"/>
    </row>
    <row r="73" spans="1:21" ht="15" customHeight="1" thickTop="1">
      <c r="A73" s="49">
        <v>2</v>
      </c>
      <c r="B73" s="50">
        <v>1</v>
      </c>
      <c r="C73" s="50">
        <v>1</v>
      </c>
      <c r="D73" s="50">
        <v>1</v>
      </c>
      <c r="E73" s="50">
        <v>3</v>
      </c>
      <c r="F73" s="73">
        <v>22</v>
      </c>
      <c r="G73" s="489"/>
      <c r="H73" s="496" t="s">
        <v>492</v>
      </c>
      <c r="I73" s="475"/>
      <c r="J73" s="476"/>
      <c r="K73" s="476"/>
      <c r="L73" s="476">
        <v>332386758</v>
      </c>
      <c r="M73" s="476"/>
      <c r="N73" s="476"/>
      <c r="O73" s="475"/>
      <c r="P73" s="476"/>
      <c r="Q73" s="476"/>
      <c r="R73" s="487">
        <f>SUM(I73:Q73)</f>
        <v>332386758</v>
      </c>
      <c r="S73" s="855"/>
      <c r="T73" s="855"/>
      <c r="U73" s="478"/>
    </row>
    <row r="74" spans="1:21" ht="15.75">
      <c r="A74" s="23">
        <v>2</v>
      </c>
      <c r="B74" s="24">
        <v>0</v>
      </c>
      <c r="C74" s="24">
        <v>0</v>
      </c>
      <c r="D74" s="24">
        <v>0</v>
      </c>
      <c r="E74" s="24">
        <v>0</v>
      </c>
      <c r="F74" s="73"/>
      <c r="G74" s="489"/>
      <c r="H74" s="75" t="s">
        <v>42</v>
      </c>
      <c r="I74" s="475"/>
      <c r="J74" s="476"/>
      <c r="K74" s="476"/>
      <c r="L74" s="476"/>
      <c r="M74" s="476"/>
      <c r="N74" s="476"/>
      <c r="O74" s="476"/>
      <c r="P74" s="476"/>
      <c r="Q74" s="476"/>
      <c r="R74" s="487"/>
      <c r="S74" s="855"/>
      <c r="T74" s="855"/>
      <c r="U74" s="478"/>
    </row>
    <row r="75" spans="1:21" ht="13.5" customHeight="1">
      <c r="A75" s="23">
        <v>2</v>
      </c>
      <c r="B75" s="24">
        <v>1</v>
      </c>
      <c r="C75" s="24">
        <v>0</v>
      </c>
      <c r="D75" s="24">
        <v>0</v>
      </c>
      <c r="E75" s="24">
        <v>0</v>
      </c>
      <c r="F75" s="73"/>
      <c r="G75" s="489"/>
      <c r="H75" s="37" t="s">
        <v>43</v>
      </c>
      <c r="I75" s="497"/>
      <c r="J75" s="476"/>
      <c r="K75" s="476"/>
      <c r="L75" s="476"/>
      <c r="M75" s="476"/>
      <c r="N75" s="476"/>
      <c r="O75" s="476"/>
      <c r="P75" s="476"/>
      <c r="Q75" s="476"/>
      <c r="R75" s="498"/>
      <c r="S75" s="855"/>
      <c r="T75" s="855"/>
      <c r="U75" s="478"/>
    </row>
    <row r="76" spans="1:21" ht="15.75">
      <c r="A76" s="23">
        <v>2</v>
      </c>
      <c r="B76" s="24">
        <v>1</v>
      </c>
      <c r="C76" s="24">
        <v>1</v>
      </c>
      <c r="D76" s="24">
        <v>0</v>
      </c>
      <c r="E76" s="24">
        <v>0</v>
      </c>
      <c r="F76" s="73"/>
      <c r="G76" s="489"/>
      <c r="H76" s="75" t="s">
        <v>44</v>
      </c>
      <c r="I76" s="475"/>
      <c r="J76" s="476"/>
      <c r="K76" s="476"/>
      <c r="L76" s="476"/>
      <c r="M76" s="476"/>
      <c r="N76" s="476"/>
      <c r="O76" s="476"/>
      <c r="P76" s="476"/>
      <c r="Q76" s="476"/>
      <c r="R76" s="487"/>
      <c r="S76" s="855"/>
      <c r="T76" s="855"/>
      <c r="U76" s="478"/>
    </row>
    <row r="77" spans="1:21" ht="15.75">
      <c r="A77" s="23">
        <v>2</v>
      </c>
      <c r="B77" s="24">
        <v>1</v>
      </c>
      <c r="C77" s="24">
        <v>1</v>
      </c>
      <c r="D77" s="24">
        <v>1</v>
      </c>
      <c r="E77" s="24">
        <v>0</v>
      </c>
      <c r="F77" s="73"/>
      <c r="G77" s="489"/>
      <c r="H77" s="75" t="s">
        <v>45</v>
      </c>
      <c r="I77" s="475"/>
      <c r="J77" s="476"/>
      <c r="K77" s="476"/>
      <c r="L77" s="476"/>
      <c r="M77" s="476"/>
      <c r="N77" s="476"/>
      <c r="O77" s="475"/>
      <c r="P77" s="476"/>
      <c r="Q77" s="476"/>
      <c r="R77" s="487"/>
      <c r="S77" s="855"/>
      <c r="T77" s="855"/>
      <c r="U77" s="478"/>
    </row>
    <row r="78" spans="1:21" ht="13.5" customHeight="1">
      <c r="A78" s="23">
        <v>2</v>
      </c>
      <c r="B78" s="24">
        <v>1</v>
      </c>
      <c r="C78" s="24">
        <v>1</v>
      </c>
      <c r="D78" s="24">
        <v>1</v>
      </c>
      <c r="E78" s="24">
        <v>4</v>
      </c>
      <c r="F78" s="73"/>
      <c r="G78" s="489"/>
      <c r="H78" s="75" t="s">
        <v>493</v>
      </c>
      <c r="I78" s="476"/>
      <c r="J78" s="476"/>
      <c r="K78" s="476"/>
      <c r="L78" s="476"/>
      <c r="M78" s="476"/>
      <c r="N78" s="476"/>
      <c r="O78" s="475"/>
      <c r="P78" s="476"/>
      <c r="Q78" s="476"/>
      <c r="R78" s="487"/>
      <c r="S78" s="855"/>
      <c r="T78" s="855"/>
      <c r="U78" s="478"/>
    </row>
    <row r="79" spans="1:21" ht="15" customHeight="1">
      <c r="A79" s="49">
        <v>2</v>
      </c>
      <c r="B79" s="50">
        <v>1</v>
      </c>
      <c r="C79" s="50">
        <v>1</v>
      </c>
      <c r="D79" s="50">
        <v>1</v>
      </c>
      <c r="E79" s="50">
        <v>4</v>
      </c>
      <c r="F79" s="73">
        <v>23</v>
      </c>
      <c r="G79" s="489"/>
      <c r="H79" s="490" t="s">
        <v>494</v>
      </c>
      <c r="I79" s="475"/>
      <c r="J79" s="476"/>
      <c r="K79" s="476"/>
      <c r="L79" s="476">
        <f>+L80+L81+L82+L83+L84+L85</f>
        <v>263113109</v>
      </c>
      <c r="M79" s="476"/>
      <c r="N79" s="476"/>
      <c r="O79" s="475"/>
      <c r="P79" s="476"/>
      <c r="Q79" s="476"/>
      <c r="R79" s="487">
        <f t="shared" ref="R79:R85" si="2">SUM(I79:Q79)</f>
        <v>263113109</v>
      </c>
      <c r="S79" s="855"/>
      <c r="T79" s="855"/>
      <c r="U79" s="478"/>
    </row>
    <row r="80" spans="1:21" ht="15" customHeight="1">
      <c r="A80" s="72"/>
      <c r="B80" s="73"/>
      <c r="C80" s="73"/>
      <c r="D80" s="73"/>
      <c r="E80" s="73"/>
      <c r="F80" s="73">
        <v>23</v>
      </c>
      <c r="G80" s="489" t="s">
        <v>47</v>
      </c>
      <c r="H80" s="499" t="s">
        <v>108</v>
      </c>
      <c r="I80" s="475"/>
      <c r="J80" s="476"/>
      <c r="K80" s="476"/>
      <c r="L80" s="500">
        <v>167910347</v>
      </c>
      <c r="M80" s="476"/>
      <c r="N80" s="476"/>
      <c r="O80" s="475"/>
      <c r="P80" s="476"/>
      <c r="Q80" s="476"/>
      <c r="R80" s="501">
        <f t="shared" si="2"/>
        <v>167910347</v>
      </c>
      <c r="S80" s="855"/>
      <c r="T80" s="855"/>
      <c r="U80" s="478"/>
    </row>
    <row r="81" spans="1:21" ht="15" customHeight="1">
      <c r="A81" s="72"/>
      <c r="B81" s="73"/>
      <c r="C81" s="73"/>
      <c r="D81" s="73"/>
      <c r="E81" s="73"/>
      <c r="F81" s="73">
        <v>23</v>
      </c>
      <c r="G81" s="489" t="s">
        <v>48</v>
      </c>
      <c r="H81" s="499" t="s">
        <v>117</v>
      </c>
      <c r="I81" s="475"/>
      <c r="J81" s="476"/>
      <c r="K81" s="476"/>
      <c r="L81" s="500">
        <v>29132174</v>
      </c>
      <c r="M81" s="476"/>
      <c r="N81" s="476"/>
      <c r="O81" s="475"/>
      <c r="P81" s="476"/>
      <c r="Q81" s="476"/>
      <c r="R81" s="501">
        <f t="shared" si="2"/>
        <v>29132174</v>
      </c>
      <c r="S81" s="855"/>
      <c r="T81" s="855"/>
      <c r="U81" s="478"/>
    </row>
    <row r="82" spans="1:21" ht="29.45" customHeight="1">
      <c r="A82" s="72"/>
      <c r="B82" s="73"/>
      <c r="C82" s="73"/>
      <c r="D82" s="73"/>
      <c r="E82" s="73"/>
      <c r="F82" s="73">
        <v>23</v>
      </c>
      <c r="G82" s="489" t="s">
        <v>57</v>
      </c>
      <c r="H82" s="502" t="s">
        <v>118</v>
      </c>
      <c r="I82" s="475"/>
      <c r="J82" s="476"/>
      <c r="K82" s="476"/>
      <c r="L82" s="500">
        <v>21558376</v>
      </c>
      <c r="M82" s="476"/>
      <c r="N82" s="476"/>
      <c r="O82" s="475"/>
      <c r="P82" s="476"/>
      <c r="Q82" s="476"/>
      <c r="R82" s="501">
        <f t="shared" si="2"/>
        <v>21558376</v>
      </c>
      <c r="S82" s="855"/>
      <c r="T82" s="855"/>
      <c r="U82" s="478"/>
    </row>
    <row r="83" spans="1:21" ht="15" customHeight="1">
      <c r="A83" s="72"/>
      <c r="B83" s="73"/>
      <c r="C83" s="73"/>
      <c r="D83" s="73"/>
      <c r="E83" s="73"/>
      <c r="F83" s="73">
        <v>23</v>
      </c>
      <c r="G83" s="489" t="s">
        <v>60</v>
      </c>
      <c r="H83" s="499" t="s">
        <v>495</v>
      </c>
      <c r="I83" s="475"/>
      <c r="J83" s="476"/>
      <c r="K83" s="476"/>
      <c r="L83" s="500">
        <v>19422612</v>
      </c>
      <c r="M83" s="476"/>
      <c r="N83" s="476"/>
      <c r="O83" s="475"/>
      <c r="P83" s="476"/>
      <c r="Q83" s="476"/>
      <c r="R83" s="501">
        <f t="shared" si="2"/>
        <v>19422612</v>
      </c>
      <c r="S83" s="855"/>
      <c r="T83" s="855"/>
      <c r="U83" s="478"/>
    </row>
    <row r="84" spans="1:21" ht="15" customHeight="1">
      <c r="A84" s="72"/>
      <c r="B84" s="73"/>
      <c r="C84" s="73"/>
      <c r="D84" s="73"/>
      <c r="E84" s="73"/>
      <c r="F84" s="73">
        <v>23</v>
      </c>
      <c r="G84" s="489" t="s">
        <v>63</v>
      </c>
      <c r="H84" s="499" t="s">
        <v>120</v>
      </c>
      <c r="I84" s="497"/>
      <c r="J84" s="475"/>
      <c r="K84" s="475"/>
      <c r="L84" s="500">
        <v>13682869</v>
      </c>
      <c r="M84" s="476"/>
      <c r="N84" s="476"/>
      <c r="O84" s="503"/>
      <c r="P84" s="476"/>
      <c r="Q84" s="476"/>
      <c r="R84" s="504">
        <f t="shared" si="2"/>
        <v>13682869</v>
      </c>
      <c r="S84" s="855"/>
      <c r="T84" s="855"/>
      <c r="U84" s="478"/>
    </row>
    <row r="85" spans="1:21" ht="28.9" customHeight="1">
      <c r="A85" s="72"/>
      <c r="B85" s="73"/>
      <c r="C85" s="73"/>
      <c r="D85" s="73"/>
      <c r="E85" s="73"/>
      <c r="F85" s="73">
        <v>23</v>
      </c>
      <c r="G85" s="489" t="s">
        <v>65</v>
      </c>
      <c r="H85" s="502" t="s">
        <v>121</v>
      </c>
      <c r="I85" s="497"/>
      <c r="J85" s="475"/>
      <c r="K85" s="475"/>
      <c r="L85" s="500">
        <v>11406731</v>
      </c>
      <c r="M85" s="476"/>
      <c r="N85" s="476"/>
      <c r="O85" s="503"/>
      <c r="P85" s="476"/>
      <c r="Q85" s="476"/>
      <c r="R85" s="504">
        <f t="shared" si="2"/>
        <v>11406731</v>
      </c>
      <c r="S85" s="855"/>
      <c r="T85" s="855"/>
      <c r="U85" s="478"/>
    </row>
    <row r="86" spans="1:21" ht="30" customHeight="1">
      <c r="A86" s="1122" t="s">
        <v>496</v>
      </c>
      <c r="B86" s="1123"/>
      <c r="C86" s="1123"/>
      <c r="D86" s="1123"/>
      <c r="E86" s="1123"/>
      <c r="F86" s="1123"/>
      <c r="G86" s="1123"/>
      <c r="H86" s="1124"/>
      <c r="I86" s="505"/>
      <c r="J86" s="475"/>
      <c r="K86" s="475"/>
      <c r="L86" s="506"/>
      <c r="M86" s="507"/>
      <c r="N86" s="507"/>
      <c r="O86" s="447"/>
      <c r="P86" s="507"/>
      <c r="Q86" s="507"/>
      <c r="R86" s="508"/>
      <c r="S86" s="855"/>
      <c r="T86" s="855"/>
      <c r="U86" s="478"/>
    </row>
    <row r="87" spans="1:21" ht="15.75">
      <c r="A87" s="23">
        <v>2</v>
      </c>
      <c r="B87" s="24">
        <v>0</v>
      </c>
      <c r="C87" s="24">
        <v>0</v>
      </c>
      <c r="D87" s="24">
        <v>0</v>
      </c>
      <c r="E87" s="24">
        <v>0</v>
      </c>
      <c r="F87" s="73"/>
      <c r="G87" s="489"/>
      <c r="H87" s="75" t="s">
        <v>42</v>
      </c>
      <c r="I87" s="476"/>
      <c r="J87" s="475"/>
      <c r="K87" s="475"/>
      <c r="L87" s="476"/>
      <c r="M87" s="476"/>
      <c r="N87" s="476"/>
      <c r="O87" s="475"/>
      <c r="P87" s="476"/>
      <c r="Q87" s="476"/>
      <c r="R87" s="487"/>
      <c r="S87" s="855"/>
      <c r="T87" s="855"/>
      <c r="U87" s="478"/>
    </row>
    <row r="88" spans="1:21" ht="13.5" customHeight="1">
      <c r="A88" s="23">
        <v>2</v>
      </c>
      <c r="B88" s="24">
        <v>1</v>
      </c>
      <c r="C88" s="24">
        <v>0</v>
      </c>
      <c r="D88" s="24">
        <v>0</v>
      </c>
      <c r="E88" s="24">
        <v>0</v>
      </c>
      <c r="F88" s="73"/>
      <c r="G88" s="489"/>
      <c r="H88" s="75" t="s">
        <v>43</v>
      </c>
      <c r="I88" s="476"/>
      <c r="J88" s="475"/>
      <c r="K88" s="475"/>
      <c r="L88" s="476"/>
      <c r="M88" s="476"/>
      <c r="N88" s="476"/>
      <c r="O88" s="475"/>
      <c r="P88" s="476"/>
      <c r="Q88" s="476"/>
      <c r="R88" s="487"/>
      <c r="S88" s="855"/>
      <c r="T88" s="855"/>
      <c r="U88" s="478"/>
    </row>
    <row r="89" spans="1:21" ht="15.75">
      <c r="A89" s="23">
        <v>2</v>
      </c>
      <c r="B89" s="24">
        <v>1</v>
      </c>
      <c r="C89" s="24">
        <v>1</v>
      </c>
      <c r="D89" s="24">
        <v>0</v>
      </c>
      <c r="E89" s="24">
        <v>0</v>
      </c>
      <c r="F89" s="73"/>
      <c r="G89" s="489"/>
      <c r="H89" s="75" t="s">
        <v>44</v>
      </c>
      <c r="I89" s="476"/>
      <c r="J89" s="475"/>
      <c r="K89" s="475"/>
      <c r="L89" s="476"/>
      <c r="M89" s="476"/>
      <c r="N89" s="476"/>
      <c r="O89" s="475"/>
      <c r="P89" s="476"/>
      <c r="Q89" s="476"/>
      <c r="R89" s="487"/>
      <c r="S89" s="855"/>
      <c r="T89" s="855"/>
      <c r="U89" s="478"/>
    </row>
    <row r="90" spans="1:21" ht="28.15" customHeight="1">
      <c r="A90" s="23">
        <v>2</v>
      </c>
      <c r="B90" s="24">
        <v>1</v>
      </c>
      <c r="C90" s="24">
        <v>1</v>
      </c>
      <c r="D90" s="24">
        <v>2</v>
      </c>
      <c r="E90" s="24">
        <v>0</v>
      </c>
      <c r="F90" s="73"/>
      <c r="G90" s="489"/>
      <c r="H90" s="75" t="s">
        <v>122</v>
      </c>
      <c r="I90" s="476"/>
      <c r="J90" s="476"/>
      <c r="K90" s="476"/>
      <c r="L90" s="476"/>
      <c r="M90" s="476"/>
      <c r="N90" s="476"/>
      <c r="O90" s="475"/>
      <c r="P90" s="476"/>
      <c r="Q90" s="476"/>
      <c r="R90" s="487"/>
      <c r="S90" s="855"/>
      <c r="T90" s="855"/>
      <c r="U90" s="478"/>
    </row>
    <row r="91" spans="1:21" ht="27" customHeight="1">
      <c r="A91" s="23">
        <v>2</v>
      </c>
      <c r="B91" s="24">
        <v>1</v>
      </c>
      <c r="C91" s="24">
        <v>1</v>
      </c>
      <c r="D91" s="24">
        <v>2</v>
      </c>
      <c r="E91" s="24">
        <v>0</v>
      </c>
      <c r="F91" s="73"/>
      <c r="G91" s="489"/>
      <c r="H91" s="75" t="s">
        <v>123</v>
      </c>
      <c r="I91" s="476"/>
      <c r="J91" s="476"/>
      <c r="K91" s="476"/>
      <c r="L91" s="476"/>
      <c r="M91" s="476"/>
      <c r="N91" s="476"/>
      <c r="O91" s="475"/>
      <c r="P91" s="476"/>
      <c r="Q91" s="476"/>
      <c r="R91" s="487"/>
      <c r="S91" s="855"/>
      <c r="T91" s="855"/>
      <c r="U91" s="478"/>
    </row>
    <row r="92" spans="1:21" ht="17.45" customHeight="1">
      <c r="A92" s="23">
        <v>2</v>
      </c>
      <c r="B92" s="24">
        <v>1</v>
      </c>
      <c r="C92" s="24">
        <v>1</v>
      </c>
      <c r="D92" s="24">
        <v>2</v>
      </c>
      <c r="E92" s="24">
        <v>0</v>
      </c>
      <c r="F92" s="73">
        <v>24</v>
      </c>
      <c r="G92" s="489"/>
      <c r="H92" s="490" t="s">
        <v>497</v>
      </c>
      <c r="I92" s="475"/>
      <c r="J92" s="476"/>
      <c r="K92" s="476"/>
      <c r="L92" s="476">
        <v>2914436267</v>
      </c>
      <c r="M92" s="476"/>
      <c r="N92" s="476"/>
      <c r="O92" s="475"/>
      <c r="P92" s="476"/>
      <c r="Q92" s="476"/>
      <c r="R92" s="487">
        <f>SUM(I92:Q92)</f>
        <v>2914436267</v>
      </c>
      <c r="S92" s="855"/>
      <c r="T92" s="855"/>
      <c r="U92" s="478"/>
    </row>
    <row r="93" spans="1:21" ht="17.45" customHeight="1">
      <c r="A93" s="975" t="s">
        <v>133</v>
      </c>
      <c r="B93" s="976"/>
      <c r="C93" s="976"/>
      <c r="D93" s="976"/>
      <c r="E93" s="976"/>
      <c r="F93" s="976"/>
      <c r="G93" s="976"/>
      <c r="H93" s="977"/>
      <c r="I93" s="475"/>
      <c r="J93" s="476"/>
      <c r="K93" s="476"/>
      <c r="L93" s="476"/>
      <c r="M93" s="476"/>
      <c r="N93" s="476"/>
      <c r="O93" s="475"/>
      <c r="P93" s="476"/>
      <c r="Q93" s="476"/>
      <c r="R93" s="487"/>
      <c r="S93" s="855"/>
      <c r="T93" s="855"/>
      <c r="U93" s="478"/>
    </row>
    <row r="94" spans="1:21" ht="15.75">
      <c r="A94" s="23">
        <v>2</v>
      </c>
      <c r="B94" s="24">
        <v>0</v>
      </c>
      <c r="C94" s="24">
        <v>0</v>
      </c>
      <c r="D94" s="24">
        <v>0</v>
      </c>
      <c r="E94" s="24">
        <v>0</v>
      </c>
      <c r="F94" s="73"/>
      <c r="G94" s="489"/>
      <c r="H94" s="75" t="s">
        <v>42</v>
      </c>
      <c r="I94" s="476"/>
      <c r="J94" s="476"/>
      <c r="K94" s="476"/>
      <c r="L94" s="476"/>
      <c r="M94" s="476"/>
      <c r="N94" s="476"/>
      <c r="O94" s="475"/>
      <c r="P94" s="476"/>
      <c r="Q94" s="476"/>
      <c r="R94" s="487"/>
      <c r="S94" s="855"/>
      <c r="T94" s="855"/>
      <c r="U94" s="478"/>
    </row>
    <row r="95" spans="1:21" ht="16.899999999999999" customHeight="1">
      <c r="A95" s="23">
        <v>2</v>
      </c>
      <c r="B95" s="24">
        <v>1</v>
      </c>
      <c r="C95" s="24">
        <v>0</v>
      </c>
      <c r="D95" s="24">
        <v>0</v>
      </c>
      <c r="E95" s="24">
        <v>0</v>
      </c>
      <c r="F95" s="73"/>
      <c r="G95" s="489"/>
      <c r="H95" s="75" t="s">
        <v>43</v>
      </c>
      <c r="I95" s="476"/>
      <c r="J95" s="476"/>
      <c r="K95" s="476"/>
      <c r="L95" s="476"/>
      <c r="M95" s="476"/>
      <c r="N95" s="476"/>
      <c r="O95" s="475"/>
      <c r="P95" s="476"/>
      <c r="Q95" s="476"/>
      <c r="R95" s="487"/>
      <c r="S95" s="855"/>
      <c r="T95" s="855"/>
      <c r="U95" s="478"/>
    </row>
    <row r="96" spans="1:21" ht="15.75">
      <c r="A96" s="23">
        <v>2</v>
      </c>
      <c r="B96" s="24">
        <v>1</v>
      </c>
      <c r="C96" s="24">
        <v>1</v>
      </c>
      <c r="D96" s="24">
        <v>0</v>
      </c>
      <c r="E96" s="24">
        <v>0</v>
      </c>
      <c r="F96" s="73"/>
      <c r="G96" s="489"/>
      <c r="H96" s="75" t="s">
        <v>44</v>
      </c>
      <c r="I96" s="476"/>
      <c r="J96" s="476"/>
      <c r="K96" s="476"/>
      <c r="L96" s="476"/>
      <c r="M96" s="476"/>
      <c r="N96" s="476"/>
      <c r="O96" s="475"/>
      <c r="P96" s="476"/>
      <c r="Q96" s="476"/>
      <c r="R96" s="487"/>
      <c r="S96" s="855"/>
      <c r="T96" s="855"/>
      <c r="U96" s="478"/>
    </row>
    <row r="97" spans="1:21" ht="31.15" customHeight="1">
      <c r="A97" s="23">
        <v>2</v>
      </c>
      <c r="B97" s="24">
        <v>1</v>
      </c>
      <c r="C97" s="24">
        <v>1</v>
      </c>
      <c r="D97" s="24">
        <v>2</v>
      </c>
      <c r="E97" s="24">
        <v>0</v>
      </c>
      <c r="F97" s="73"/>
      <c r="G97" s="489"/>
      <c r="H97" s="75" t="s">
        <v>122</v>
      </c>
      <c r="I97" s="476"/>
      <c r="J97" s="476"/>
      <c r="K97" s="476"/>
      <c r="L97" s="476"/>
      <c r="M97" s="476"/>
      <c r="N97" s="476"/>
      <c r="O97" s="475"/>
      <c r="P97" s="476"/>
      <c r="Q97" s="476"/>
      <c r="R97" s="487"/>
      <c r="S97" s="855"/>
      <c r="T97" s="855"/>
      <c r="U97" s="478"/>
    </row>
    <row r="98" spans="1:21" ht="27.6" customHeight="1">
      <c r="A98" s="23">
        <v>2</v>
      </c>
      <c r="B98" s="24">
        <v>1</v>
      </c>
      <c r="C98" s="24">
        <v>1</v>
      </c>
      <c r="D98" s="24">
        <v>2</v>
      </c>
      <c r="E98" s="24">
        <v>0</v>
      </c>
      <c r="F98" s="73"/>
      <c r="G98" s="489"/>
      <c r="H98" s="75" t="s">
        <v>123</v>
      </c>
      <c r="I98" s="476"/>
      <c r="J98" s="476"/>
      <c r="K98" s="476"/>
      <c r="L98" s="476"/>
      <c r="M98" s="476"/>
      <c r="N98" s="476"/>
      <c r="O98" s="475"/>
      <c r="P98" s="476"/>
      <c r="Q98" s="476"/>
      <c r="R98" s="487"/>
      <c r="S98" s="855"/>
      <c r="T98" s="855"/>
      <c r="U98" s="478"/>
    </row>
    <row r="99" spans="1:21" ht="15" customHeight="1">
      <c r="A99" s="509">
        <v>2</v>
      </c>
      <c r="B99" s="510">
        <v>1</v>
      </c>
      <c r="C99" s="510">
        <v>1</v>
      </c>
      <c r="D99" s="510">
        <v>2</v>
      </c>
      <c r="E99" s="510">
        <v>0</v>
      </c>
      <c r="F99" s="511">
        <v>25</v>
      </c>
      <c r="G99" s="512"/>
      <c r="H99" s="490" t="s">
        <v>498</v>
      </c>
      <c r="I99" s="476"/>
      <c r="J99" s="476"/>
      <c r="K99" s="476"/>
      <c r="L99" s="476">
        <v>47151000</v>
      </c>
      <c r="M99" s="476"/>
      <c r="N99" s="476"/>
      <c r="O99" s="475"/>
      <c r="P99" s="476"/>
      <c r="Q99" s="476"/>
      <c r="R99" s="487">
        <f>SUM(I99:Q99)</f>
        <v>47151000</v>
      </c>
      <c r="S99" s="855"/>
      <c r="T99" s="855"/>
      <c r="U99" s="478"/>
    </row>
    <row r="100" spans="1:21" ht="13.5" customHeight="1">
      <c r="A100" s="1122" t="s">
        <v>139</v>
      </c>
      <c r="B100" s="1123"/>
      <c r="C100" s="1123"/>
      <c r="D100" s="1123"/>
      <c r="E100" s="1123"/>
      <c r="F100" s="1123"/>
      <c r="G100" s="1123"/>
      <c r="H100" s="1124"/>
      <c r="I100" s="513"/>
      <c r="J100" s="506"/>
      <c r="K100" s="506"/>
      <c r="L100" s="506"/>
      <c r="M100" s="505"/>
      <c r="N100" s="476"/>
      <c r="O100" s="475"/>
      <c r="P100" s="476"/>
      <c r="Q100" s="476"/>
      <c r="R100" s="487"/>
      <c r="S100" s="855"/>
      <c r="T100" s="855"/>
      <c r="U100" s="478"/>
    </row>
    <row r="101" spans="1:21" ht="13.5" customHeight="1">
      <c r="A101" s="23">
        <v>3</v>
      </c>
      <c r="B101" s="24">
        <v>0</v>
      </c>
      <c r="C101" s="24">
        <v>0</v>
      </c>
      <c r="D101" s="24">
        <v>0</v>
      </c>
      <c r="E101" s="24">
        <v>0</v>
      </c>
      <c r="F101" s="514"/>
      <c r="G101" s="515"/>
      <c r="H101" s="75" t="s">
        <v>135</v>
      </c>
      <c r="I101" s="514"/>
      <c r="J101" s="506"/>
      <c r="K101" s="506"/>
      <c r="L101" s="506"/>
      <c r="M101" s="505"/>
      <c r="N101" s="476"/>
      <c r="O101" s="475"/>
      <c r="P101" s="476"/>
      <c r="Q101" s="476"/>
      <c r="R101" s="487"/>
      <c r="S101" s="855"/>
      <c r="T101" s="855"/>
      <c r="U101" s="478"/>
    </row>
    <row r="102" spans="1:21" ht="13.5" customHeight="1">
      <c r="A102" s="23">
        <v>3</v>
      </c>
      <c r="B102" s="24">
        <v>1</v>
      </c>
      <c r="C102" s="24">
        <v>0</v>
      </c>
      <c r="D102" s="24">
        <v>0</v>
      </c>
      <c r="E102" s="24">
        <v>0</v>
      </c>
      <c r="F102" s="514"/>
      <c r="G102" s="515"/>
      <c r="H102" s="75" t="s">
        <v>43</v>
      </c>
      <c r="I102" s="514"/>
      <c r="J102" s="506"/>
      <c r="K102" s="506"/>
      <c r="L102" s="506"/>
      <c r="M102" s="505"/>
      <c r="N102" s="476"/>
      <c r="O102" s="475"/>
      <c r="P102" s="476"/>
      <c r="Q102" s="476"/>
      <c r="R102" s="487"/>
      <c r="S102" s="855"/>
      <c r="T102" s="855"/>
      <c r="U102" s="478"/>
    </row>
    <row r="103" spans="1:21" ht="13.5" customHeight="1">
      <c r="A103" s="23">
        <v>3</v>
      </c>
      <c r="B103" s="24">
        <v>1</v>
      </c>
      <c r="C103" s="24">
        <v>1</v>
      </c>
      <c r="D103" s="24">
        <v>0</v>
      </c>
      <c r="E103" s="24">
        <v>0</v>
      </c>
      <c r="F103" s="514"/>
      <c r="G103" s="515"/>
      <c r="H103" s="75" t="s">
        <v>136</v>
      </c>
      <c r="I103" s="514"/>
      <c r="J103" s="506"/>
      <c r="K103" s="506"/>
      <c r="L103" s="506"/>
      <c r="M103" s="505"/>
      <c r="N103" s="476"/>
      <c r="O103" s="475"/>
      <c r="P103" s="476"/>
      <c r="Q103" s="476"/>
      <c r="R103" s="487"/>
      <c r="S103" s="855"/>
      <c r="T103" s="855"/>
      <c r="U103" s="478"/>
    </row>
    <row r="104" spans="1:21" ht="13.5" customHeight="1">
      <c r="A104" s="23">
        <v>3</v>
      </c>
      <c r="B104" s="24">
        <v>1</v>
      </c>
      <c r="C104" s="24">
        <v>1</v>
      </c>
      <c r="D104" s="24">
        <v>1</v>
      </c>
      <c r="E104" s="24">
        <v>0</v>
      </c>
      <c r="F104" s="514"/>
      <c r="G104" s="515"/>
      <c r="H104" s="75" t="s">
        <v>137</v>
      </c>
      <c r="I104" s="514"/>
      <c r="J104" s="506"/>
      <c r="K104" s="506"/>
      <c r="L104" s="506"/>
      <c r="M104" s="505"/>
      <c r="N104" s="476"/>
      <c r="O104" s="475"/>
      <c r="P104" s="476"/>
      <c r="Q104" s="476"/>
      <c r="R104" s="487"/>
      <c r="S104" s="855"/>
      <c r="T104" s="855"/>
      <c r="U104" s="478"/>
    </row>
    <row r="105" spans="1:21" ht="13.5" customHeight="1">
      <c r="A105" s="23">
        <v>3</v>
      </c>
      <c r="B105" s="24">
        <v>1</v>
      </c>
      <c r="C105" s="24">
        <v>1</v>
      </c>
      <c r="D105" s="24">
        <v>1</v>
      </c>
      <c r="E105" s="24">
        <v>0</v>
      </c>
      <c r="F105" s="514"/>
      <c r="G105" s="515"/>
      <c r="H105" s="75" t="s">
        <v>499</v>
      </c>
      <c r="I105" s="514"/>
      <c r="J105" s="506"/>
      <c r="K105" s="506"/>
      <c r="L105" s="506"/>
      <c r="M105" s="505"/>
      <c r="N105" s="476"/>
      <c r="O105" s="475"/>
      <c r="P105" s="476"/>
      <c r="Q105" s="476"/>
      <c r="R105" s="487"/>
      <c r="S105" s="856"/>
      <c r="T105" s="855"/>
      <c r="U105" s="478"/>
    </row>
    <row r="106" spans="1:21" ht="13.5" customHeight="1">
      <c r="A106" s="49">
        <v>3</v>
      </c>
      <c r="B106" s="50">
        <v>1</v>
      </c>
      <c r="C106" s="50">
        <v>1</v>
      </c>
      <c r="D106" s="50">
        <v>1</v>
      </c>
      <c r="E106" s="50">
        <v>0</v>
      </c>
      <c r="F106" s="516">
        <v>26</v>
      </c>
      <c r="G106" s="517"/>
      <c r="H106" s="490" t="s">
        <v>140</v>
      </c>
      <c r="I106" s="518"/>
      <c r="J106" s="506"/>
      <c r="K106" s="506"/>
      <c r="L106" s="506"/>
      <c r="M106" s="505"/>
      <c r="N106" s="476"/>
      <c r="O106" s="475"/>
      <c r="P106" s="476">
        <v>3224088110</v>
      </c>
      <c r="Q106" s="476"/>
      <c r="R106" s="487">
        <f>SUM(I106:Q106)</f>
        <v>3224088110</v>
      </c>
      <c r="S106" s="856"/>
      <c r="T106" s="855"/>
      <c r="U106" s="478"/>
    </row>
    <row r="107" spans="1:21" ht="2.25" customHeight="1" thickBot="1">
      <c r="A107" s="519"/>
      <c r="B107" s="520"/>
      <c r="C107" s="520"/>
      <c r="D107" s="520"/>
      <c r="E107" s="520"/>
      <c r="F107" s="520"/>
      <c r="G107" s="521"/>
      <c r="H107" s="522"/>
      <c r="I107" s="523"/>
      <c r="J107" s="524"/>
      <c r="K107" s="524"/>
      <c r="L107" s="524"/>
      <c r="M107" s="524"/>
      <c r="N107" s="524"/>
      <c r="O107" s="524"/>
      <c r="P107" s="524"/>
      <c r="Q107" s="524"/>
      <c r="R107" s="525"/>
      <c r="S107" s="857"/>
      <c r="T107" s="858"/>
      <c r="U107" s="478"/>
    </row>
    <row r="108" spans="1:21" ht="5.25" customHeight="1" thickTop="1" thickBot="1">
      <c r="A108" s="526"/>
      <c r="B108" s="526"/>
      <c r="C108" s="526"/>
      <c r="D108" s="526"/>
      <c r="E108" s="526"/>
      <c r="F108" s="526"/>
      <c r="G108" s="527"/>
      <c r="H108" s="528"/>
      <c r="I108" s="529"/>
      <c r="J108" s="529"/>
      <c r="K108" s="529"/>
      <c r="L108" s="529"/>
      <c r="M108" s="529"/>
      <c r="N108" s="529"/>
      <c r="O108" s="529"/>
      <c r="P108" s="529"/>
      <c r="Q108" s="529"/>
      <c r="R108" s="530"/>
      <c r="S108" s="857"/>
      <c r="T108" s="858"/>
      <c r="U108" s="478"/>
    </row>
    <row r="109" spans="1:21" ht="8.1" customHeight="1" thickTop="1">
      <c r="A109" s="531"/>
      <c r="B109" s="532"/>
      <c r="C109" s="532"/>
      <c r="D109" s="532"/>
      <c r="E109" s="532"/>
      <c r="F109" s="532"/>
      <c r="G109" s="533"/>
      <c r="H109" s="534"/>
      <c r="I109" s="535"/>
      <c r="J109" s="535"/>
      <c r="K109" s="535"/>
      <c r="L109" s="535"/>
      <c r="M109" s="535"/>
      <c r="N109" s="535"/>
      <c r="O109" s="535"/>
      <c r="P109" s="535"/>
      <c r="Q109" s="535"/>
      <c r="R109" s="536"/>
      <c r="S109" s="857"/>
      <c r="T109" s="858"/>
      <c r="U109" s="478"/>
    </row>
    <row r="110" spans="1:21" ht="16.899999999999999" customHeight="1">
      <c r="A110" s="537"/>
      <c r="B110" s="538"/>
      <c r="C110" s="538"/>
      <c r="D110" s="538"/>
      <c r="E110" s="538"/>
      <c r="F110" s="538"/>
      <c r="G110" s="539"/>
      <c r="H110" s="540" t="s">
        <v>500</v>
      </c>
      <c r="I110" s="942">
        <f>I106+I99+I92+I79+I73+I67+I60+I59+I58+I57+I56+I55+I54+I53+I52+I51+I49+I48+I43+I42+I37+I36+I33+I32+I30+I28+I27+I26+I25+I24+I22+I16+I29+I45+I46+I47+I39+I35+I40+I41</f>
        <v>2376043892</v>
      </c>
      <c r="J110" s="942">
        <f>J106+J99+J92+J79+J73+J67+J60+J59+J58+J57+J56+J55+J54+J53+J52+J51+J49+J48+J43+J42+J37+J36+J33+J32+J30+J28+J27+J26+J25+J24+J22+J16+J29+J45+J46+J47+J39+J35+J40+J41</f>
        <v>411825261</v>
      </c>
      <c r="K110" s="942">
        <f>K106+K99+K92+K79+K73+K67+K60+K59+K58+K57+K56+K55+K54+K53+K52+K51+K49+K48+K43+K42+K37+K36+K33+K32+K30+K28+K27+K26+K25+K24+K22+K16+K29+K45+K46+K47+K39+K35+K40+K41</f>
        <v>1002060065</v>
      </c>
      <c r="L110" s="942">
        <f t="shared" ref="L110:P110" si="3">L106+L99+L92+L79+L73+L67+L60+L59+L58+L57+L56+L55+L54+L53+L52+L51+L49+L48+L43+L42+L37+L36+L33+L32+L30+L28+L27+L26+L25+L24+L22+L16+L29+L45+L46+L47+L39+L35</f>
        <v>4496446645</v>
      </c>
      <c r="M110" s="942">
        <f t="shared" si="3"/>
        <v>124008542</v>
      </c>
      <c r="N110" s="942">
        <f t="shared" si="3"/>
        <v>191612691</v>
      </c>
      <c r="O110" s="942">
        <f t="shared" si="3"/>
        <v>217172982</v>
      </c>
      <c r="P110" s="942">
        <f t="shared" si="3"/>
        <v>3332217890</v>
      </c>
      <c r="Q110" s="942">
        <f>Q106+Q99+Q92+Q79+Q73+Q67+Q60+Q59+Q58+Q57+Q56+Q55+Q54+Q53+Q52+Q51+Q49+Q48+Q43+Q42+Q37+Q36+Q33+Q32+Q30+Q28+Q27+Q26+Q25+Q24+Q22+Q16+Q29+Q45+Q46+Q47+Q39+Q35+Q61</f>
        <v>409358843</v>
      </c>
      <c r="R110" s="941">
        <f>R106+R99+R92+R79+R73+R67+R60+R59+R58+R57+R56+R55+R54+R53+R52+R51+R49+R48+R43+R42+R37+R36+R33+R32+R30+R28+R27+R26+R25+R24+R22+R16+R29+R45+R46+R47+R39+R35+R61+R40+R41</f>
        <v>12560746811</v>
      </c>
      <c r="S110" s="951"/>
      <c r="T110" s="858"/>
      <c r="U110" s="478"/>
    </row>
    <row r="111" spans="1:21" ht="8.1" customHeight="1" thickBot="1">
      <c r="A111" s="541"/>
      <c r="B111" s="542"/>
      <c r="C111" s="542"/>
      <c r="D111" s="542"/>
      <c r="E111" s="542"/>
      <c r="F111" s="542"/>
      <c r="G111" s="543"/>
      <c r="H111" s="544"/>
      <c r="I111" s="545"/>
      <c r="J111" s="545"/>
      <c r="K111" s="545"/>
      <c r="L111" s="545"/>
      <c r="M111" s="545"/>
      <c r="N111" s="545"/>
      <c r="O111" s="545"/>
      <c r="P111" s="545"/>
      <c r="Q111" s="545"/>
      <c r="R111" s="546"/>
      <c r="S111" s="857"/>
      <c r="T111" s="858"/>
      <c r="U111" s="478"/>
    </row>
    <row r="112" spans="1:21" ht="5.25" customHeight="1" thickTop="1">
      <c r="A112" s="547"/>
      <c r="B112" s="547"/>
      <c r="C112" s="547"/>
      <c r="D112" s="547"/>
      <c r="E112" s="547"/>
      <c r="F112" s="547"/>
      <c r="G112" s="548"/>
      <c r="H112" s="549"/>
      <c r="I112" s="550"/>
      <c r="J112" s="550"/>
      <c r="K112" s="550"/>
      <c r="L112" s="550"/>
      <c r="M112" s="550"/>
      <c r="N112" s="550"/>
      <c r="O112" s="550"/>
      <c r="P112" s="550"/>
      <c r="Q112" s="550"/>
      <c r="R112" s="551"/>
      <c r="S112" s="857"/>
      <c r="T112" s="858"/>
    </row>
    <row r="113" spans="9:21" ht="18" customHeight="1">
      <c r="J113" s="553"/>
      <c r="K113" s="553"/>
      <c r="L113" s="553"/>
      <c r="M113" s="553"/>
      <c r="N113" s="553"/>
      <c r="O113" s="553"/>
      <c r="P113" s="553"/>
      <c r="R113" s="478"/>
      <c r="S113" s="857"/>
      <c r="T113" s="858"/>
    </row>
    <row r="114" spans="9:21" ht="18" customHeight="1">
      <c r="R114" s="478"/>
      <c r="T114" s="858"/>
      <c r="U114" s="478"/>
    </row>
    <row r="115" spans="9:21" ht="18" customHeight="1">
      <c r="R115" s="478"/>
      <c r="T115" s="858"/>
    </row>
    <row r="116" spans="9:21" ht="18" customHeight="1">
      <c r="I116" s="554"/>
      <c r="J116" s="554"/>
      <c r="K116" s="554"/>
      <c r="L116" s="554"/>
      <c r="M116" s="554"/>
      <c r="N116" s="554"/>
      <c r="O116" s="554"/>
      <c r="P116" s="554"/>
      <c r="Q116" s="554"/>
      <c r="R116" s="554"/>
    </row>
    <row r="117" spans="9:21" ht="18" customHeight="1">
      <c r="I117" s="554"/>
      <c r="J117" s="554"/>
      <c r="K117" s="554"/>
      <c r="L117" s="554"/>
      <c r="M117" s="554"/>
      <c r="N117" s="554"/>
      <c r="O117" s="554"/>
      <c r="P117" s="554"/>
      <c r="Q117" s="554"/>
      <c r="R117" s="554"/>
    </row>
    <row r="120" spans="9:21" ht="18" customHeight="1">
      <c r="L120" s="478"/>
      <c r="M120" s="478"/>
    </row>
    <row r="121" spans="9:21" ht="18" customHeight="1">
      <c r="M121" s="478"/>
    </row>
  </sheetData>
  <mergeCells count="10">
    <mergeCell ref="A86:H86"/>
    <mergeCell ref="A100:H100"/>
    <mergeCell ref="A1:R1"/>
    <mergeCell ref="A2:R2"/>
    <mergeCell ref="A3:R3"/>
    <mergeCell ref="A4:R4"/>
    <mergeCell ref="A7:H8"/>
    <mergeCell ref="I7:Q7"/>
    <mergeCell ref="R7:R8"/>
    <mergeCell ref="A93:H93"/>
  </mergeCells>
  <printOptions horizontalCentered="1"/>
  <pageMargins left="0" right="0" top="0.39370078740157483" bottom="0.39370078740157483" header="0" footer="0.19685039370078741"/>
  <pageSetup scale="51" fitToHeight="0" orientation="landscape" r:id="rId1"/>
  <headerFooter alignWithMargins="0"/>
  <rowBreaks count="1" manualBreakCount="1">
    <brk id="72" max="17"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D44"/>
  <sheetViews>
    <sheetView showGridLines="0" zoomScaleNormal="100" zoomScaleSheetLayoutView="100" workbookViewId="0">
      <selection activeCell="F32" sqref="F32"/>
    </sheetView>
  </sheetViews>
  <sheetFormatPr baseColWidth="10" defaultColWidth="11.42578125" defaultRowHeight="18" customHeight="1"/>
  <cols>
    <col min="1" max="1" width="3.5703125" style="444" customWidth="1"/>
    <col min="2" max="2" width="127.28515625" style="444" customWidth="1"/>
    <col min="3" max="3" width="21.28515625" style="444" customWidth="1"/>
    <col min="4" max="4" width="5.28515625" style="444" customWidth="1"/>
    <col min="5" max="5" width="11.42578125" style="444"/>
    <col min="6" max="6" width="12.42578125" style="444" bestFit="1" customWidth="1"/>
    <col min="7" max="16384" width="11.42578125" style="444"/>
  </cols>
  <sheetData>
    <row r="1" spans="2:4" ht="28.5" customHeight="1">
      <c r="B1" s="1119" t="s">
        <v>1351</v>
      </c>
      <c r="C1" s="1119"/>
      <c r="D1" s="1119"/>
    </row>
    <row r="2" spans="2:4" ht="31.5" customHeight="1">
      <c r="B2" s="979" t="s">
        <v>1127</v>
      </c>
      <c r="C2" s="1119"/>
      <c r="D2" s="1119"/>
    </row>
    <row r="3" spans="2:4" ht="31.5" customHeight="1">
      <c r="B3" s="1139" t="s">
        <v>1090</v>
      </c>
      <c r="C3" s="1139"/>
      <c r="D3" s="1139"/>
    </row>
    <row r="4" spans="2:4" ht="13.5" customHeight="1">
      <c r="B4" s="981" t="s">
        <v>483</v>
      </c>
      <c r="C4" s="981"/>
      <c r="D4" s="981"/>
    </row>
    <row r="5" spans="2:4" ht="9.75" customHeight="1">
      <c r="B5" s="445"/>
      <c r="C5" s="445"/>
      <c r="D5" s="445"/>
    </row>
    <row r="6" spans="2:4" ht="4.5" customHeight="1" thickBot="1">
      <c r="B6" s="447"/>
      <c r="C6" s="447"/>
      <c r="D6" s="447"/>
    </row>
    <row r="7" spans="2:4" ht="14.1" customHeight="1" thickTop="1">
      <c r="B7" s="1140" t="s">
        <v>143</v>
      </c>
      <c r="C7" s="1142" t="s">
        <v>13</v>
      </c>
      <c r="D7" s="1143"/>
    </row>
    <row r="8" spans="2:4" s="450" customFormat="1" ht="14.1" customHeight="1" thickBot="1">
      <c r="B8" s="1141"/>
      <c r="C8" s="1144"/>
      <c r="D8" s="1145"/>
    </row>
    <row r="9" spans="2:4" ht="8.1" customHeight="1" thickTop="1" thickBot="1">
      <c r="B9" s="453"/>
      <c r="C9" s="555"/>
      <c r="D9" s="556"/>
    </row>
    <row r="10" spans="2:4" ht="24.75" customHeight="1" thickTop="1">
      <c r="B10" s="557" t="s">
        <v>501</v>
      </c>
      <c r="C10" s="558">
        <v>2094932</v>
      </c>
      <c r="D10" s="559"/>
    </row>
    <row r="11" spans="2:4" ht="24.75" customHeight="1">
      <c r="B11" s="560" t="s">
        <v>502</v>
      </c>
      <c r="C11" s="561">
        <v>1125120</v>
      </c>
      <c r="D11" s="562"/>
    </row>
    <row r="12" spans="2:4" ht="24.75" customHeight="1">
      <c r="B12" s="563" t="s">
        <v>503</v>
      </c>
      <c r="C12" s="564">
        <v>1125120</v>
      </c>
      <c r="D12" s="498"/>
    </row>
    <row r="13" spans="2:4" ht="24.75" customHeight="1">
      <c r="B13" s="560" t="s">
        <v>504</v>
      </c>
      <c r="C13" s="561">
        <v>526136</v>
      </c>
      <c r="D13" s="562"/>
    </row>
    <row r="14" spans="2:4" ht="24.75" customHeight="1">
      <c r="B14" s="563" t="s">
        <v>505</v>
      </c>
      <c r="C14" s="564">
        <v>2724</v>
      </c>
      <c r="D14" s="498"/>
    </row>
    <row r="15" spans="2:4" ht="24.75" customHeight="1">
      <c r="B15" s="563" t="s">
        <v>506</v>
      </c>
      <c r="C15" s="564">
        <v>197379</v>
      </c>
      <c r="D15" s="498"/>
    </row>
    <row r="16" spans="2:4" ht="24.75" customHeight="1">
      <c r="B16" s="563" t="s">
        <v>507</v>
      </c>
      <c r="C16" s="564">
        <v>326033</v>
      </c>
      <c r="D16" s="498"/>
    </row>
    <row r="17" spans="2:4" ht="24.75" customHeight="1">
      <c r="B17" s="560" t="s">
        <v>508</v>
      </c>
      <c r="C17" s="561">
        <v>443676</v>
      </c>
      <c r="D17" s="562"/>
    </row>
    <row r="18" spans="2:4" ht="24.75" customHeight="1">
      <c r="B18" s="563" t="s">
        <v>509</v>
      </c>
      <c r="C18" s="565">
        <v>367536</v>
      </c>
      <c r="D18" s="566"/>
    </row>
    <row r="19" spans="2:4" ht="24.75" customHeight="1">
      <c r="B19" s="563" t="s">
        <v>510</v>
      </c>
      <c r="C19" s="565">
        <v>76140</v>
      </c>
      <c r="D19" s="566"/>
    </row>
    <row r="20" spans="2:4" ht="24.75" customHeight="1">
      <c r="B20" s="557" t="s">
        <v>511</v>
      </c>
      <c r="C20" s="567">
        <v>65268</v>
      </c>
      <c r="D20" s="566"/>
    </row>
    <row r="21" spans="2:4" ht="29.25" customHeight="1">
      <c r="B21" s="568" t="s">
        <v>512</v>
      </c>
      <c r="C21" s="561">
        <v>65268</v>
      </c>
      <c r="D21" s="566"/>
    </row>
    <row r="22" spans="2:4" ht="24.75" customHeight="1">
      <c r="B22" s="563" t="s">
        <v>1328</v>
      </c>
      <c r="C22" s="565">
        <v>21756</v>
      </c>
      <c r="D22" s="566"/>
    </row>
    <row r="23" spans="2:4" ht="24.75" customHeight="1">
      <c r="B23" s="563" t="s">
        <v>513</v>
      </c>
      <c r="C23" s="565">
        <v>21756</v>
      </c>
      <c r="D23" s="566"/>
    </row>
    <row r="24" spans="2:4" ht="24.75" customHeight="1">
      <c r="B24" s="563" t="s">
        <v>514</v>
      </c>
      <c r="C24" s="565">
        <v>21756</v>
      </c>
      <c r="D24" s="566"/>
    </row>
    <row r="25" spans="2:4" ht="24.75" customHeight="1">
      <c r="B25" s="557" t="s">
        <v>516</v>
      </c>
      <c r="C25" s="567">
        <v>73980</v>
      </c>
      <c r="D25" s="569"/>
    </row>
    <row r="26" spans="2:4" ht="24.75" customHeight="1">
      <c r="B26" s="560" t="s">
        <v>693</v>
      </c>
      <c r="C26" s="561">
        <v>21756</v>
      </c>
      <c r="D26" s="562"/>
    </row>
    <row r="27" spans="2:4" ht="24.75" customHeight="1">
      <c r="B27" s="570" t="s">
        <v>1329</v>
      </c>
      <c r="C27" s="565">
        <v>21756</v>
      </c>
      <c r="D27" s="562"/>
    </row>
    <row r="28" spans="2:4" ht="24.75" customHeight="1">
      <c r="B28" s="557" t="s">
        <v>699</v>
      </c>
      <c r="C28" s="565">
        <v>52224</v>
      </c>
      <c r="D28" s="562"/>
    </row>
    <row r="29" spans="2:4" ht="24.75" customHeight="1">
      <c r="B29" s="570" t="s">
        <v>1091</v>
      </c>
      <c r="C29" s="565">
        <v>52224</v>
      </c>
      <c r="D29" s="562"/>
    </row>
    <row r="30" spans="2:4" ht="21.75" customHeight="1">
      <c r="B30" s="557" t="s">
        <v>1086</v>
      </c>
      <c r="C30" s="567">
        <v>2299</v>
      </c>
      <c r="D30" s="562"/>
    </row>
    <row r="31" spans="2:4" ht="24.75" customHeight="1">
      <c r="B31" s="560" t="s">
        <v>1092</v>
      </c>
      <c r="C31" s="561">
        <v>2299</v>
      </c>
      <c r="D31" s="562"/>
    </row>
    <row r="32" spans="2:4" ht="27.75" customHeight="1">
      <c r="B32" s="570" t="s">
        <v>1087</v>
      </c>
      <c r="C32" s="565">
        <v>2299</v>
      </c>
      <c r="D32" s="498"/>
    </row>
    <row r="33" spans="2:4" ht="3.75" customHeight="1">
      <c r="B33" s="563"/>
      <c r="C33" s="565"/>
      <c r="D33" s="498"/>
    </row>
    <row r="34" spans="2:4" ht="2.25" customHeight="1" thickBot="1">
      <c r="B34" s="571"/>
      <c r="C34" s="572"/>
      <c r="D34" s="525"/>
    </row>
    <row r="35" spans="2:4" ht="5.25" customHeight="1" thickTop="1" thickBot="1">
      <c r="B35" s="573"/>
      <c r="C35" s="529"/>
      <c r="D35" s="574"/>
    </row>
    <row r="36" spans="2:4" ht="8.1" customHeight="1" thickTop="1">
      <c r="B36" s="575"/>
      <c r="C36" s="1136">
        <f>+C30+C25+C20+C10</f>
        <v>2236479</v>
      </c>
      <c r="D36" s="576"/>
    </row>
    <row r="37" spans="2:4" ht="13.5" customHeight="1">
      <c r="B37" s="577" t="s">
        <v>500</v>
      </c>
      <c r="C37" s="1137"/>
      <c r="D37" s="578"/>
    </row>
    <row r="38" spans="2:4" ht="8.1" customHeight="1" thickBot="1">
      <c r="B38" s="579"/>
      <c r="C38" s="1138"/>
      <c r="D38" s="580"/>
    </row>
    <row r="39" spans="2:4" ht="5.25" customHeight="1" thickTop="1">
      <c r="B39" s="549"/>
      <c r="C39" s="551"/>
      <c r="D39" s="550"/>
    </row>
    <row r="41" spans="2:4" ht="18" customHeight="1">
      <c r="C41" s="478"/>
    </row>
    <row r="42" spans="2:4" ht="18" customHeight="1">
      <c r="C42" s="478"/>
    </row>
    <row r="44" spans="2:4" ht="18" customHeight="1">
      <c r="C44" s="478"/>
    </row>
  </sheetData>
  <mergeCells count="7">
    <mergeCell ref="C36:C38"/>
    <mergeCell ref="B1:D1"/>
    <mergeCell ref="B2:D2"/>
    <mergeCell ref="B3:D3"/>
    <mergeCell ref="B4:D4"/>
    <mergeCell ref="B7:B8"/>
    <mergeCell ref="C7:D8"/>
  </mergeCells>
  <printOptions horizontalCentered="1"/>
  <pageMargins left="0" right="0" top="0.39370078740157483" bottom="0.39370078740157483" header="0" footer="0.19685039370078741"/>
  <pageSetup scale="67" fitToHeight="0"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101"/>
  <sheetViews>
    <sheetView zoomScale="110" zoomScaleNormal="110" workbookViewId="0">
      <selection activeCell="I64" sqref="I64:J66"/>
    </sheetView>
  </sheetViews>
  <sheetFormatPr baseColWidth="10" defaultColWidth="11.42578125" defaultRowHeight="18" customHeight="1"/>
  <cols>
    <col min="1" max="1" width="2.85546875" style="581" customWidth="1"/>
    <col min="2" max="5" width="2.140625" style="581" bestFit="1" customWidth="1"/>
    <col min="6" max="6" width="3.140625" style="581" bestFit="1" customWidth="1"/>
    <col min="7" max="7" width="3.28515625" style="581" bestFit="1" customWidth="1"/>
    <col min="8" max="8" width="113.140625" style="581" customWidth="1"/>
    <col min="9" max="9" width="15.5703125" style="581" customWidth="1"/>
    <col min="10" max="10" width="0.85546875" style="581" customWidth="1"/>
    <col min="11" max="16384" width="11.42578125" style="581"/>
  </cols>
  <sheetData>
    <row r="1" spans="1:11" ht="18" customHeight="1">
      <c r="A1" s="1119" t="s">
        <v>519</v>
      </c>
      <c r="B1" s="1119"/>
      <c r="C1" s="1119"/>
      <c r="D1" s="1119"/>
      <c r="E1" s="1119"/>
      <c r="F1" s="1119"/>
      <c r="G1" s="1119"/>
      <c r="H1" s="1119"/>
      <c r="I1" s="1119"/>
      <c r="J1" s="1119"/>
    </row>
    <row r="2" spans="1:11" ht="16.5" customHeight="1">
      <c r="A2" s="979" t="s">
        <v>1127</v>
      </c>
      <c r="B2" s="979"/>
      <c r="C2" s="979"/>
      <c r="D2" s="979"/>
      <c r="E2" s="979"/>
      <c r="F2" s="979"/>
      <c r="G2" s="979"/>
      <c r="H2" s="1119"/>
      <c r="I2" s="1119"/>
      <c r="J2" s="1119"/>
    </row>
    <row r="3" spans="1:11" ht="14.25" customHeight="1">
      <c r="A3" s="1161" t="s">
        <v>520</v>
      </c>
      <c r="B3" s="1161"/>
      <c r="C3" s="1161"/>
      <c r="D3" s="1161"/>
      <c r="E3" s="1161"/>
      <c r="F3" s="1161"/>
      <c r="G3" s="1161"/>
      <c r="H3" s="1161"/>
      <c r="I3" s="1161"/>
      <c r="J3" s="1161"/>
    </row>
    <row r="4" spans="1:11" ht="16.5" customHeight="1">
      <c r="A4" s="1119" t="s">
        <v>521</v>
      </c>
      <c r="B4" s="1119"/>
      <c r="C4" s="1119"/>
      <c r="D4" s="1119"/>
      <c r="E4" s="1119"/>
      <c r="F4" s="1119"/>
      <c r="G4" s="1119"/>
      <c r="H4" s="1119"/>
      <c r="I4" s="1119"/>
      <c r="J4" s="1119"/>
    </row>
    <row r="5" spans="1:11" ht="15" customHeight="1">
      <c r="A5" s="981" t="s">
        <v>2</v>
      </c>
      <c r="B5" s="981"/>
      <c r="C5" s="981"/>
      <c r="D5" s="981"/>
      <c r="E5" s="981"/>
      <c r="F5" s="981"/>
      <c r="G5" s="981"/>
      <c r="H5" s="981"/>
      <c r="I5" s="981"/>
      <c r="J5" s="981"/>
    </row>
    <row r="6" spans="1:11" ht="9.9499999999999993" customHeight="1" thickBot="1">
      <c r="A6" s="582"/>
      <c r="B6" s="582"/>
      <c r="C6" s="582"/>
      <c r="D6" s="582"/>
      <c r="E6" s="582"/>
      <c r="F6" s="582"/>
      <c r="G6" s="582"/>
      <c r="H6" s="582"/>
      <c r="I6" s="582"/>
      <c r="J6" s="582"/>
    </row>
    <row r="7" spans="1:11" ht="16.5" thickTop="1">
      <c r="A7" s="1162" t="s">
        <v>522</v>
      </c>
      <c r="B7" s="1163"/>
      <c r="C7" s="1163"/>
      <c r="D7" s="1163"/>
      <c r="E7" s="1163"/>
      <c r="F7" s="1163"/>
      <c r="G7" s="1163"/>
      <c r="H7" s="1164"/>
      <c r="I7" s="1168" t="s">
        <v>1348</v>
      </c>
      <c r="J7" s="1170"/>
    </row>
    <row r="8" spans="1:11" s="583" customFormat="1" ht="16.5" thickBot="1">
      <c r="A8" s="1165"/>
      <c r="B8" s="1166"/>
      <c r="C8" s="1166"/>
      <c r="D8" s="1166"/>
      <c r="E8" s="1166"/>
      <c r="F8" s="1166"/>
      <c r="G8" s="1166"/>
      <c r="H8" s="1167"/>
      <c r="I8" s="1169"/>
      <c r="J8" s="1171"/>
    </row>
    <row r="9" spans="1:11" ht="8.1" customHeight="1" thickTop="1" thickBot="1">
      <c r="A9" s="584"/>
      <c r="B9" s="584"/>
      <c r="C9" s="584"/>
      <c r="D9" s="584"/>
      <c r="E9" s="584"/>
      <c r="F9" s="584"/>
      <c r="G9" s="584"/>
      <c r="H9" s="585"/>
      <c r="I9" s="585"/>
      <c r="J9" s="586"/>
    </row>
    <row r="10" spans="1:11" ht="15" customHeight="1" thickTop="1">
      <c r="A10" s="456" t="s">
        <v>40</v>
      </c>
      <c r="B10" s="587"/>
      <c r="C10" s="587"/>
      <c r="D10" s="587"/>
      <c r="E10" s="587"/>
      <c r="F10" s="587"/>
      <c r="G10" s="587"/>
      <c r="H10" s="588"/>
      <c r="I10" s="589"/>
      <c r="J10" s="590"/>
    </row>
    <row r="11" spans="1:11" ht="16.149999999999999" customHeight="1">
      <c r="A11" s="23">
        <v>2</v>
      </c>
      <c r="B11" s="24">
        <v>0</v>
      </c>
      <c r="C11" s="24">
        <v>0</v>
      </c>
      <c r="D11" s="24">
        <v>0</v>
      </c>
      <c r="E11" s="24">
        <v>0</v>
      </c>
      <c r="F11" s="50"/>
      <c r="G11" s="591"/>
      <c r="H11" s="592" t="s">
        <v>42</v>
      </c>
      <c r="I11" s="589"/>
      <c r="J11" s="590"/>
    </row>
    <row r="12" spans="1:11" ht="16.149999999999999" customHeight="1">
      <c r="A12" s="23">
        <v>2</v>
      </c>
      <c r="B12" s="24">
        <v>1</v>
      </c>
      <c r="C12" s="24">
        <v>0</v>
      </c>
      <c r="D12" s="24">
        <v>0</v>
      </c>
      <c r="E12" s="24">
        <v>0</v>
      </c>
      <c r="F12" s="50"/>
      <c r="G12" s="591"/>
      <c r="H12" s="592" t="s">
        <v>43</v>
      </c>
      <c r="I12" s="589"/>
      <c r="J12" s="590"/>
    </row>
    <row r="13" spans="1:11" ht="16.149999999999999" customHeight="1">
      <c r="A13" s="23">
        <v>2</v>
      </c>
      <c r="B13" s="24">
        <v>1</v>
      </c>
      <c r="C13" s="24">
        <v>1</v>
      </c>
      <c r="D13" s="24">
        <v>0</v>
      </c>
      <c r="E13" s="24">
        <v>0</v>
      </c>
      <c r="F13" s="50"/>
      <c r="G13" s="591"/>
      <c r="H13" s="592" t="s">
        <v>44</v>
      </c>
      <c r="I13" s="589"/>
      <c r="J13" s="590"/>
      <c r="K13" s="581" t="s">
        <v>523</v>
      </c>
    </row>
    <row r="14" spans="1:11" ht="16.149999999999999" customHeight="1">
      <c r="A14" s="23">
        <v>2</v>
      </c>
      <c r="B14" s="24">
        <v>1</v>
      </c>
      <c r="C14" s="24">
        <v>1</v>
      </c>
      <c r="D14" s="24">
        <v>2</v>
      </c>
      <c r="E14" s="24">
        <v>0</v>
      </c>
      <c r="F14" s="50"/>
      <c r="G14" s="591"/>
      <c r="H14" s="592" t="s">
        <v>122</v>
      </c>
      <c r="I14" s="589"/>
      <c r="J14" s="590"/>
    </row>
    <row r="15" spans="1:11" ht="16.149999999999999" customHeight="1">
      <c r="A15" s="23">
        <v>2</v>
      </c>
      <c r="B15" s="24">
        <v>1</v>
      </c>
      <c r="C15" s="24">
        <v>1</v>
      </c>
      <c r="D15" s="24">
        <v>2</v>
      </c>
      <c r="E15" s="24">
        <v>0</v>
      </c>
      <c r="F15" s="50"/>
      <c r="G15" s="591"/>
      <c r="H15" s="592" t="s">
        <v>123</v>
      </c>
      <c r="I15" s="589"/>
      <c r="J15" s="590"/>
    </row>
    <row r="16" spans="1:11" ht="16.149999999999999" customHeight="1">
      <c r="A16" s="23">
        <v>2</v>
      </c>
      <c r="B16" s="24">
        <v>1</v>
      </c>
      <c r="C16" s="24">
        <v>1</v>
      </c>
      <c r="D16" s="24">
        <v>2</v>
      </c>
      <c r="E16" s="24">
        <v>0</v>
      </c>
      <c r="F16" s="24">
        <v>24</v>
      </c>
      <c r="G16" s="593"/>
      <c r="H16" s="592" t="s">
        <v>524</v>
      </c>
      <c r="I16" s="594"/>
      <c r="J16" s="590"/>
    </row>
    <row r="17" spans="1:10" ht="16.899999999999999" customHeight="1">
      <c r="A17" s="49">
        <v>2</v>
      </c>
      <c r="B17" s="50">
        <v>1</v>
      </c>
      <c r="C17" s="50">
        <v>1</v>
      </c>
      <c r="D17" s="50">
        <v>2</v>
      </c>
      <c r="E17" s="50">
        <v>0</v>
      </c>
      <c r="F17" s="50">
        <v>24</v>
      </c>
      <c r="G17" s="472" t="s">
        <v>47</v>
      </c>
      <c r="H17" s="595" t="s">
        <v>1281</v>
      </c>
      <c r="I17" s="589">
        <v>66249930</v>
      </c>
      <c r="J17" s="596"/>
    </row>
    <row r="18" spans="1:10" ht="16.899999999999999" customHeight="1">
      <c r="A18" s="49">
        <v>2</v>
      </c>
      <c r="B18" s="50">
        <v>1</v>
      </c>
      <c r="C18" s="50">
        <v>1</v>
      </c>
      <c r="D18" s="50">
        <v>2</v>
      </c>
      <c r="E18" s="50">
        <v>0</v>
      </c>
      <c r="F18" s="50">
        <v>24</v>
      </c>
      <c r="G18" s="472" t="s">
        <v>48</v>
      </c>
      <c r="H18" s="597" t="s">
        <v>1282</v>
      </c>
      <c r="I18" s="589">
        <v>127676850</v>
      </c>
      <c r="J18" s="596"/>
    </row>
    <row r="19" spans="1:10" ht="16.899999999999999" customHeight="1">
      <c r="A19" s="49">
        <v>2</v>
      </c>
      <c r="B19" s="50">
        <v>1</v>
      </c>
      <c r="C19" s="50">
        <v>1</v>
      </c>
      <c r="D19" s="50">
        <v>2</v>
      </c>
      <c r="E19" s="50">
        <v>0</v>
      </c>
      <c r="F19" s="50">
        <v>24</v>
      </c>
      <c r="G19" s="472" t="s">
        <v>57</v>
      </c>
      <c r="H19" s="598" t="s">
        <v>1283</v>
      </c>
      <c r="I19" s="589">
        <v>235008581</v>
      </c>
      <c r="J19" s="596"/>
    </row>
    <row r="20" spans="1:10" ht="16.899999999999999" customHeight="1">
      <c r="A20" s="49">
        <v>2</v>
      </c>
      <c r="B20" s="50">
        <v>1</v>
      </c>
      <c r="C20" s="50">
        <v>1</v>
      </c>
      <c r="D20" s="50">
        <v>2</v>
      </c>
      <c r="E20" s="50">
        <v>0</v>
      </c>
      <c r="F20" s="50">
        <v>24</v>
      </c>
      <c r="G20" s="472" t="s">
        <v>60</v>
      </c>
      <c r="H20" s="598" t="s">
        <v>1284</v>
      </c>
      <c r="I20" s="589">
        <v>19809937</v>
      </c>
      <c r="J20" s="596"/>
    </row>
    <row r="21" spans="1:10" ht="16.899999999999999" customHeight="1">
      <c r="A21" s="49">
        <v>2</v>
      </c>
      <c r="B21" s="50">
        <v>1</v>
      </c>
      <c r="C21" s="50">
        <v>1</v>
      </c>
      <c r="D21" s="50">
        <v>2</v>
      </c>
      <c r="E21" s="50">
        <v>0</v>
      </c>
      <c r="F21" s="50">
        <v>24</v>
      </c>
      <c r="G21" s="472" t="s">
        <v>63</v>
      </c>
      <c r="H21" s="599" t="s">
        <v>1285</v>
      </c>
      <c r="I21" s="589">
        <v>17443056</v>
      </c>
      <c r="J21" s="596"/>
    </row>
    <row r="22" spans="1:10" ht="16.899999999999999" customHeight="1">
      <c r="A22" s="49">
        <v>2</v>
      </c>
      <c r="B22" s="50">
        <v>1</v>
      </c>
      <c r="C22" s="50">
        <v>1</v>
      </c>
      <c r="D22" s="50">
        <v>2</v>
      </c>
      <c r="E22" s="50">
        <v>0</v>
      </c>
      <c r="F22" s="50">
        <v>24</v>
      </c>
      <c r="G22" s="472" t="s">
        <v>65</v>
      </c>
      <c r="H22" s="595" t="s">
        <v>1286</v>
      </c>
      <c r="I22" s="589">
        <v>46680440</v>
      </c>
      <c r="J22" s="596"/>
    </row>
    <row r="23" spans="1:10" ht="16.899999999999999" customHeight="1">
      <c r="A23" s="49">
        <v>2</v>
      </c>
      <c r="B23" s="50">
        <v>1</v>
      </c>
      <c r="C23" s="50">
        <v>1</v>
      </c>
      <c r="D23" s="50">
        <v>2</v>
      </c>
      <c r="E23" s="50">
        <v>0</v>
      </c>
      <c r="F23" s="50">
        <v>24</v>
      </c>
      <c r="G23" s="472" t="s">
        <v>69</v>
      </c>
      <c r="H23" s="599" t="s">
        <v>1287</v>
      </c>
      <c r="I23" s="589">
        <v>31157244</v>
      </c>
      <c r="J23" s="596"/>
    </row>
    <row r="24" spans="1:10" ht="16.899999999999999" customHeight="1">
      <c r="A24" s="49">
        <v>2</v>
      </c>
      <c r="B24" s="50">
        <v>1</v>
      </c>
      <c r="C24" s="50">
        <v>1</v>
      </c>
      <c r="D24" s="50">
        <v>2</v>
      </c>
      <c r="E24" s="50">
        <v>0</v>
      </c>
      <c r="F24" s="50">
        <v>24</v>
      </c>
      <c r="G24" s="600" t="s">
        <v>67</v>
      </c>
      <c r="H24" s="601" t="s">
        <v>1288</v>
      </c>
      <c r="I24" s="589">
        <v>25476803</v>
      </c>
      <c r="J24" s="596"/>
    </row>
    <row r="25" spans="1:10" ht="16.899999999999999" customHeight="1">
      <c r="A25" s="49">
        <v>2</v>
      </c>
      <c r="B25" s="50">
        <v>1</v>
      </c>
      <c r="C25" s="50">
        <v>1</v>
      </c>
      <c r="D25" s="50">
        <v>2</v>
      </c>
      <c r="E25" s="50">
        <v>0</v>
      </c>
      <c r="F25" s="50">
        <v>24</v>
      </c>
      <c r="G25" s="600" t="s">
        <v>78</v>
      </c>
      <c r="H25" s="601" t="s">
        <v>1289</v>
      </c>
      <c r="I25" s="589">
        <v>11404502</v>
      </c>
      <c r="J25" s="596"/>
    </row>
    <row r="26" spans="1:10" ht="16.899999999999999" customHeight="1">
      <c r="A26" s="49">
        <v>2</v>
      </c>
      <c r="B26" s="50">
        <v>1</v>
      </c>
      <c r="C26" s="50">
        <v>1</v>
      </c>
      <c r="D26" s="50">
        <v>2</v>
      </c>
      <c r="E26" s="50">
        <v>0</v>
      </c>
      <c r="F26" s="50">
        <v>24</v>
      </c>
      <c r="G26" s="485">
        <v>10</v>
      </c>
      <c r="H26" s="602" t="s">
        <v>1290</v>
      </c>
      <c r="I26" s="589">
        <v>55638581</v>
      </c>
      <c r="J26" s="596"/>
    </row>
    <row r="27" spans="1:10" ht="16.899999999999999" customHeight="1">
      <c r="A27" s="49">
        <v>2</v>
      </c>
      <c r="B27" s="50">
        <v>1</v>
      </c>
      <c r="C27" s="50">
        <v>1</v>
      </c>
      <c r="D27" s="50">
        <v>2</v>
      </c>
      <c r="E27" s="50">
        <v>0</v>
      </c>
      <c r="F27" s="50">
        <v>24</v>
      </c>
      <c r="G27" s="603">
        <v>11</v>
      </c>
      <c r="H27" s="601" t="s">
        <v>1291</v>
      </c>
      <c r="I27" s="589">
        <v>10935424</v>
      </c>
      <c r="J27" s="596"/>
    </row>
    <row r="28" spans="1:10" ht="16.899999999999999" customHeight="1">
      <c r="A28" s="49">
        <v>2</v>
      </c>
      <c r="B28" s="50">
        <v>1</v>
      </c>
      <c r="C28" s="50">
        <v>1</v>
      </c>
      <c r="D28" s="50">
        <v>2</v>
      </c>
      <c r="E28" s="50">
        <v>0</v>
      </c>
      <c r="F28" s="50">
        <v>24</v>
      </c>
      <c r="G28" s="485">
        <v>12</v>
      </c>
      <c r="H28" s="595" t="s">
        <v>1292</v>
      </c>
      <c r="I28" s="589">
        <v>6039619</v>
      </c>
      <c r="J28" s="596"/>
    </row>
    <row r="29" spans="1:10" ht="16.899999999999999" customHeight="1">
      <c r="A29" s="49">
        <v>2</v>
      </c>
      <c r="B29" s="50">
        <v>1</v>
      </c>
      <c r="C29" s="50">
        <v>1</v>
      </c>
      <c r="D29" s="50">
        <v>2</v>
      </c>
      <c r="E29" s="50">
        <v>0</v>
      </c>
      <c r="F29" s="50">
        <v>24</v>
      </c>
      <c r="G29" s="485">
        <v>13</v>
      </c>
      <c r="H29" s="595" t="s">
        <v>1293</v>
      </c>
      <c r="I29" s="589">
        <v>8859448</v>
      </c>
      <c r="J29" s="596"/>
    </row>
    <row r="30" spans="1:10" ht="16.899999999999999" customHeight="1">
      <c r="A30" s="49">
        <v>2</v>
      </c>
      <c r="B30" s="50">
        <v>1</v>
      </c>
      <c r="C30" s="50">
        <v>1</v>
      </c>
      <c r="D30" s="50">
        <v>2</v>
      </c>
      <c r="E30" s="50">
        <v>0</v>
      </c>
      <c r="F30" s="50">
        <v>24</v>
      </c>
      <c r="G30" s="485">
        <v>14</v>
      </c>
      <c r="H30" s="604" t="s">
        <v>1294</v>
      </c>
      <c r="I30" s="589">
        <v>330739517</v>
      </c>
      <c r="J30" s="596"/>
    </row>
    <row r="31" spans="1:10" ht="16.899999999999999" customHeight="1">
      <c r="A31" s="49">
        <v>2</v>
      </c>
      <c r="B31" s="50">
        <v>1</v>
      </c>
      <c r="C31" s="50">
        <v>1</v>
      </c>
      <c r="D31" s="50">
        <v>2</v>
      </c>
      <c r="E31" s="50">
        <v>0</v>
      </c>
      <c r="F31" s="50">
        <v>24</v>
      </c>
      <c r="G31" s="472">
        <v>15</v>
      </c>
      <c r="H31" s="595" t="s">
        <v>1295</v>
      </c>
      <c r="I31" s="589">
        <v>236340446</v>
      </c>
      <c r="J31" s="596"/>
    </row>
    <row r="32" spans="1:10" ht="16.899999999999999" customHeight="1">
      <c r="A32" s="49">
        <v>2</v>
      </c>
      <c r="B32" s="50">
        <v>1</v>
      </c>
      <c r="C32" s="50">
        <v>1</v>
      </c>
      <c r="D32" s="50">
        <v>2</v>
      </c>
      <c r="E32" s="50">
        <v>0</v>
      </c>
      <c r="F32" s="50">
        <v>24</v>
      </c>
      <c r="G32" s="605">
        <v>16</v>
      </c>
      <c r="H32" s="598" t="s">
        <v>125</v>
      </c>
      <c r="I32" s="589">
        <v>144450370</v>
      </c>
      <c r="J32" s="596"/>
    </row>
    <row r="33" spans="1:11" ht="16.899999999999999" customHeight="1">
      <c r="A33" s="49">
        <v>2</v>
      </c>
      <c r="B33" s="50">
        <v>1</v>
      </c>
      <c r="C33" s="50">
        <v>1</v>
      </c>
      <c r="D33" s="50">
        <v>2</v>
      </c>
      <c r="E33" s="50">
        <v>0</v>
      </c>
      <c r="F33" s="50">
        <v>24</v>
      </c>
      <c r="G33" s="485">
        <v>17</v>
      </c>
      <c r="H33" s="602" t="s">
        <v>126</v>
      </c>
      <c r="I33" s="589">
        <v>39531669</v>
      </c>
      <c r="J33" s="596"/>
    </row>
    <row r="34" spans="1:11" ht="16.899999999999999" customHeight="1">
      <c r="A34" s="49">
        <v>2</v>
      </c>
      <c r="B34" s="50">
        <v>1</v>
      </c>
      <c r="C34" s="50">
        <v>1</v>
      </c>
      <c r="D34" s="50">
        <v>2</v>
      </c>
      <c r="E34" s="50">
        <v>0</v>
      </c>
      <c r="F34" s="50">
        <v>24</v>
      </c>
      <c r="G34" s="606">
        <v>18</v>
      </c>
      <c r="H34" s="602" t="s">
        <v>1296</v>
      </c>
      <c r="I34" s="589">
        <v>2627108</v>
      </c>
      <c r="J34" s="596"/>
    </row>
    <row r="35" spans="1:11" ht="16.899999999999999" customHeight="1">
      <c r="A35" s="49">
        <v>2</v>
      </c>
      <c r="B35" s="50">
        <v>1</v>
      </c>
      <c r="C35" s="50">
        <v>1</v>
      </c>
      <c r="D35" s="50">
        <v>2</v>
      </c>
      <c r="E35" s="50">
        <v>0</v>
      </c>
      <c r="F35" s="50">
        <v>24</v>
      </c>
      <c r="G35" s="605">
        <v>19</v>
      </c>
      <c r="H35" s="602" t="s">
        <v>1297</v>
      </c>
      <c r="I35" s="589">
        <v>38028916</v>
      </c>
      <c r="J35" s="596"/>
    </row>
    <row r="36" spans="1:11" ht="16.899999999999999" customHeight="1">
      <c r="A36" s="49">
        <v>2</v>
      </c>
      <c r="B36" s="50">
        <v>1</v>
      </c>
      <c r="C36" s="50">
        <v>1</v>
      </c>
      <c r="D36" s="50">
        <v>2</v>
      </c>
      <c r="E36" s="50">
        <v>0</v>
      </c>
      <c r="F36" s="50">
        <v>24</v>
      </c>
      <c r="G36" s="605">
        <v>20</v>
      </c>
      <c r="H36" s="602" t="s">
        <v>1298</v>
      </c>
      <c r="I36" s="589">
        <v>16598186</v>
      </c>
      <c r="J36" s="596"/>
    </row>
    <row r="37" spans="1:11" ht="16.899999999999999" customHeight="1">
      <c r="A37" s="49">
        <v>2</v>
      </c>
      <c r="B37" s="50">
        <v>1</v>
      </c>
      <c r="C37" s="50">
        <v>1</v>
      </c>
      <c r="D37" s="50">
        <v>2</v>
      </c>
      <c r="E37" s="50">
        <v>0</v>
      </c>
      <c r="F37" s="50">
        <v>24</v>
      </c>
      <c r="G37" s="485">
        <v>21</v>
      </c>
      <c r="H37" s="601" t="s">
        <v>1299</v>
      </c>
      <c r="I37" s="589">
        <v>15564829</v>
      </c>
      <c r="J37" s="596"/>
    </row>
    <row r="38" spans="1:11" ht="16.899999999999999" customHeight="1">
      <c r="A38" s="49">
        <v>2</v>
      </c>
      <c r="B38" s="50">
        <v>1</v>
      </c>
      <c r="C38" s="50">
        <v>1</v>
      </c>
      <c r="D38" s="50">
        <v>2</v>
      </c>
      <c r="E38" s="50">
        <v>0</v>
      </c>
      <c r="F38" s="50">
        <v>24</v>
      </c>
      <c r="G38" s="607" t="s">
        <v>525</v>
      </c>
      <c r="H38" s="608" t="s">
        <v>1300</v>
      </c>
      <c r="I38" s="589">
        <v>226262895</v>
      </c>
      <c r="J38" s="596"/>
    </row>
    <row r="39" spans="1:11" ht="16.899999999999999" customHeight="1">
      <c r="A39" s="49">
        <v>2</v>
      </c>
      <c r="B39" s="50">
        <v>1</v>
      </c>
      <c r="C39" s="50">
        <v>1</v>
      </c>
      <c r="D39" s="50">
        <v>2</v>
      </c>
      <c r="E39" s="50">
        <v>0</v>
      </c>
      <c r="F39" s="50">
        <v>24</v>
      </c>
      <c r="G39" s="591" t="s">
        <v>526</v>
      </c>
      <c r="H39" s="595" t="s">
        <v>1301</v>
      </c>
      <c r="I39" s="589">
        <v>97879079</v>
      </c>
      <c r="J39" s="596"/>
    </row>
    <row r="40" spans="1:11" ht="16.899999999999999" customHeight="1">
      <c r="A40" s="49">
        <v>2</v>
      </c>
      <c r="B40" s="50">
        <v>1</v>
      </c>
      <c r="C40" s="50">
        <v>1</v>
      </c>
      <c r="D40" s="50">
        <v>2</v>
      </c>
      <c r="E40" s="50">
        <v>0</v>
      </c>
      <c r="F40" s="50">
        <v>24</v>
      </c>
      <c r="G40" s="605">
        <v>24</v>
      </c>
      <c r="H40" s="598" t="s">
        <v>1302</v>
      </c>
      <c r="I40" s="589">
        <v>14527689</v>
      </c>
      <c r="J40" s="596"/>
    </row>
    <row r="41" spans="1:11" ht="16.899999999999999" customHeight="1">
      <c r="A41" s="49">
        <v>2</v>
      </c>
      <c r="B41" s="50">
        <v>1</v>
      </c>
      <c r="C41" s="50">
        <v>1</v>
      </c>
      <c r="D41" s="50">
        <v>2</v>
      </c>
      <c r="E41" s="50">
        <v>0</v>
      </c>
      <c r="F41" s="50">
        <v>24</v>
      </c>
      <c r="G41" s="605">
        <v>25</v>
      </c>
      <c r="H41" s="609" t="s">
        <v>1303</v>
      </c>
      <c r="I41" s="589">
        <v>7669081</v>
      </c>
      <c r="J41" s="596"/>
    </row>
    <row r="42" spans="1:11" ht="16.899999999999999" customHeight="1">
      <c r="A42" s="49">
        <v>2</v>
      </c>
      <c r="B42" s="50">
        <v>1</v>
      </c>
      <c r="C42" s="50">
        <v>1</v>
      </c>
      <c r="D42" s="50">
        <v>2</v>
      </c>
      <c r="E42" s="50">
        <v>0</v>
      </c>
      <c r="F42" s="50">
        <v>24</v>
      </c>
      <c r="G42" s="607" t="s">
        <v>527</v>
      </c>
      <c r="H42" s="610" t="s">
        <v>127</v>
      </c>
      <c r="I42" s="589">
        <v>114496730</v>
      </c>
      <c r="J42" s="596"/>
    </row>
    <row r="43" spans="1:11" ht="16.899999999999999" customHeight="1">
      <c r="A43" s="49">
        <v>2</v>
      </c>
      <c r="B43" s="50">
        <v>1</v>
      </c>
      <c r="C43" s="50">
        <v>1</v>
      </c>
      <c r="D43" s="50">
        <v>2</v>
      </c>
      <c r="E43" s="50">
        <v>0</v>
      </c>
      <c r="F43" s="50">
        <v>24</v>
      </c>
      <c r="G43" s="591" t="s">
        <v>528</v>
      </c>
      <c r="H43" s="601" t="s">
        <v>128</v>
      </c>
      <c r="I43" s="589">
        <v>49942645</v>
      </c>
      <c r="J43" s="596"/>
      <c r="K43" s="611"/>
    </row>
    <row r="44" spans="1:11" ht="16.899999999999999" customHeight="1">
      <c r="A44" s="49">
        <v>2</v>
      </c>
      <c r="B44" s="50">
        <v>1</v>
      </c>
      <c r="C44" s="50">
        <v>1</v>
      </c>
      <c r="D44" s="50">
        <v>2</v>
      </c>
      <c r="E44" s="50">
        <v>0</v>
      </c>
      <c r="F44" s="50">
        <v>24</v>
      </c>
      <c r="G44" s="485">
        <v>28</v>
      </c>
      <c r="H44" s="595" t="s">
        <v>1304</v>
      </c>
      <c r="I44" s="589">
        <v>241395452</v>
      </c>
      <c r="J44" s="612"/>
    </row>
    <row r="45" spans="1:11" ht="16.899999999999999" customHeight="1">
      <c r="A45" s="49">
        <v>2</v>
      </c>
      <c r="B45" s="50">
        <v>1</v>
      </c>
      <c r="C45" s="50">
        <v>1</v>
      </c>
      <c r="D45" s="50">
        <v>2</v>
      </c>
      <c r="E45" s="50">
        <v>0</v>
      </c>
      <c r="F45" s="50">
        <v>24</v>
      </c>
      <c r="G45" s="606">
        <v>29</v>
      </c>
      <c r="H45" s="595" t="s">
        <v>1305</v>
      </c>
      <c r="I45" s="589">
        <v>25565278</v>
      </c>
      <c r="J45" s="612"/>
    </row>
    <row r="46" spans="1:11" ht="16.899999999999999" customHeight="1">
      <c r="A46" s="49">
        <v>2</v>
      </c>
      <c r="B46" s="50">
        <v>1</v>
      </c>
      <c r="C46" s="50">
        <v>1</v>
      </c>
      <c r="D46" s="50">
        <v>2</v>
      </c>
      <c r="E46" s="50">
        <v>0</v>
      </c>
      <c r="F46" s="50">
        <v>24</v>
      </c>
      <c r="G46" s="606">
        <v>30</v>
      </c>
      <c r="H46" s="595" t="s">
        <v>1306</v>
      </c>
      <c r="I46" s="589">
        <v>67332699</v>
      </c>
      <c r="J46" s="612"/>
    </row>
    <row r="47" spans="1:11" ht="16.899999999999999" customHeight="1">
      <c r="A47" s="49">
        <v>2</v>
      </c>
      <c r="B47" s="50">
        <v>1</v>
      </c>
      <c r="C47" s="50">
        <v>1</v>
      </c>
      <c r="D47" s="50">
        <v>2</v>
      </c>
      <c r="E47" s="50">
        <v>0</v>
      </c>
      <c r="F47" s="50">
        <v>24</v>
      </c>
      <c r="G47" s="606">
        <v>31</v>
      </c>
      <c r="H47" s="595" t="s">
        <v>1307</v>
      </c>
      <c r="I47" s="589">
        <v>10480692</v>
      </c>
      <c r="J47" s="612"/>
    </row>
    <row r="48" spans="1:11" ht="16.899999999999999" customHeight="1">
      <c r="A48" s="49">
        <v>2</v>
      </c>
      <c r="B48" s="50">
        <v>1</v>
      </c>
      <c r="C48" s="50">
        <v>1</v>
      </c>
      <c r="D48" s="50">
        <v>2</v>
      </c>
      <c r="E48" s="50">
        <v>0</v>
      </c>
      <c r="F48" s="50">
        <v>24</v>
      </c>
      <c r="G48" s="606">
        <v>32</v>
      </c>
      <c r="H48" s="595" t="s">
        <v>1308</v>
      </c>
      <c r="I48" s="589">
        <v>34916920</v>
      </c>
      <c r="J48" s="612"/>
    </row>
    <row r="49" spans="1:10" ht="16.899999999999999" customHeight="1">
      <c r="A49" s="49">
        <v>2</v>
      </c>
      <c r="B49" s="50">
        <v>1</v>
      </c>
      <c r="C49" s="50">
        <v>1</v>
      </c>
      <c r="D49" s="50">
        <v>2</v>
      </c>
      <c r="E49" s="50">
        <v>0</v>
      </c>
      <c r="F49" s="50">
        <v>24</v>
      </c>
      <c r="G49" s="606">
        <v>33</v>
      </c>
      <c r="H49" s="595" t="s">
        <v>1309</v>
      </c>
      <c r="I49" s="589">
        <v>17705574</v>
      </c>
      <c r="J49" s="612"/>
    </row>
    <row r="50" spans="1:10" ht="16.899999999999999" customHeight="1">
      <c r="A50" s="49">
        <v>2</v>
      </c>
      <c r="B50" s="50">
        <v>1</v>
      </c>
      <c r="C50" s="50">
        <v>1</v>
      </c>
      <c r="D50" s="50">
        <v>2</v>
      </c>
      <c r="E50" s="50">
        <v>0</v>
      </c>
      <c r="F50" s="50">
        <v>24</v>
      </c>
      <c r="G50" s="606">
        <v>34</v>
      </c>
      <c r="H50" s="595" t="s">
        <v>1310</v>
      </c>
      <c r="I50" s="589">
        <v>68702911</v>
      </c>
      <c r="J50" s="612"/>
    </row>
    <row r="51" spans="1:10" ht="16.899999999999999" customHeight="1">
      <c r="A51" s="49">
        <v>2</v>
      </c>
      <c r="B51" s="50">
        <v>1</v>
      </c>
      <c r="C51" s="50">
        <v>1</v>
      </c>
      <c r="D51" s="50">
        <v>2</v>
      </c>
      <c r="E51" s="50">
        <v>0</v>
      </c>
      <c r="F51" s="50">
        <v>24</v>
      </c>
      <c r="G51" s="606">
        <v>35</v>
      </c>
      <c r="H51" s="595" t="s">
        <v>1311</v>
      </c>
      <c r="I51" s="589">
        <v>15294500</v>
      </c>
      <c r="J51" s="612"/>
    </row>
    <row r="52" spans="1:10" ht="16.899999999999999" customHeight="1">
      <c r="A52" s="49">
        <v>2</v>
      </c>
      <c r="B52" s="50">
        <v>1</v>
      </c>
      <c r="C52" s="50">
        <v>1</v>
      </c>
      <c r="D52" s="50">
        <v>2</v>
      </c>
      <c r="E52" s="50">
        <v>0</v>
      </c>
      <c r="F52" s="50">
        <v>24</v>
      </c>
      <c r="G52" s="606">
        <v>36</v>
      </c>
      <c r="H52" s="595" t="s">
        <v>1312</v>
      </c>
      <c r="I52" s="589">
        <v>180180274</v>
      </c>
      <c r="J52" s="612"/>
    </row>
    <row r="53" spans="1:10" ht="16.899999999999999" customHeight="1">
      <c r="A53" s="49">
        <v>2</v>
      </c>
      <c r="B53" s="50">
        <v>1</v>
      </c>
      <c r="C53" s="50">
        <v>1</v>
      </c>
      <c r="D53" s="50">
        <v>2</v>
      </c>
      <c r="E53" s="50">
        <v>0</v>
      </c>
      <c r="F53" s="50">
        <v>24</v>
      </c>
      <c r="G53" s="606">
        <v>37</v>
      </c>
      <c r="H53" s="595" t="s">
        <v>1313</v>
      </c>
      <c r="I53" s="589">
        <v>34706630</v>
      </c>
      <c r="J53" s="612"/>
    </row>
    <row r="54" spans="1:10" ht="16.899999999999999" customHeight="1">
      <c r="A54" s="49">
        <v>2</v>
      </c>
      <c r="B54" s="50">
        <v>1</v>
      </c>
      <c r="C54" s="50">
        <v>1</v>
      </c>
      <c r="D54" s="50">
        <v>2</v>
      </c>
      <c r="E54" s="50">
        <v>0</v>
      </c>
      <c r="F54" s="50">
        <v>24</v>
      </c>
      <c r="G54" s="606">
        <v>38</v>
      </c>
      <c r="H54" s="595" t="s">
        <v>1314</v>
      </c>
      <c r="I54" s="589">
        <v>15084383</v>
      </c>
      <c r="J54" s="612"/>
    </row>
    <row r="55" spans="1:10" ht="16.899999999999999" customHeight="1">
      <c r="A55" s="49">
        <v>2</v>
      </c>
      <c r="B55" s="50">
        <v>1</v>
      </c>
      <c r="C55" s="50">
        <v>1</v>
      </c>
      <c r="D55" s="50">
        <v>2</v>
      </c>
      <c r="E55" s="50">
        <v>0</v>
      </c>
      <c r="F55" s="50">
        <v>24</v>
      </c>
      <c r="G55" s="606">
        <v>39</v>
      </c>
      <c r="H55" s="595" t="s">
        <v>1315</v>
      </c>
      <c r="I55" s="589">
        <v>2570196</v>
      </c>
      <c r="J55" s="612"/>
    </row>
    <row r="56" spans="1:10" ht="16.899999999999999" customHeight="1">
      <c r="A56" s="49">
        <v>2</v>
      </c>
      <c r="B56" s="50">
        <v>1</v>
      </c>
      <c r="C56" s="50">
        <v>1</v>
      </c>
      <c r="D56" s="50">
        <v>2</v>
      </c>
      <c r="E56" s="50">
        <v>0</v>
      </c>
      <c r="F56" s="50">
        <v>24</v>
      </c>
      <c r="G56" s="606">
        <v>40</v>
      </c>
      <c r="H56" s="595" t="s">
        <v>1316</v>
      </c>
      <c r="I56" s="589">
        <v>4188794</v>
      </c>
      <c r="J56" s="612"/>
    </row>
    <row r="57" spans="1:10" ht="16.899999999999999" customHeight="1">
      <c r="A57" s="49">
        <v>2</v>
      </c>
      <c r="B57" s="50">
        <v>1</v>
      </c>
      <c r="C57" s="50">
        <v>1</v>
      </c>
      <c r="D57" s="50">
        <v>2</v>
      </c>
      <c r="E57" s="50">
        <v>0</v>
      </c>
      <c r="F57" s="50">
        <v>24</v>
      </c>
      <c r="G57" s="606">
        <v>41</v>
      </c>
      <c r="H57" s="595" t="s">
        <v>1317</v>
      </c>
      <c r="I57" s="589">
        <v>55515764</v>
      </c>
      <c r="J57" s="612"/>
    </row>
    <row r="58" spans="1:10" ht="16.899999999999999" customHeight="1">
      <c r="A58" s="49">
        <v>2</v>
      </c>
      <c r="B58" s="50">
        <v>1</v>
      </c>
      <c r="C58" s="50">
        <v>1</v>
      </c>
      <c r="D58" s="50">
        <v>2</v>
      </c>
      <c r="E58" s="50">
        <v>0</v>
      </c>
      <c r="F58" s="50">
        <v>24</v>
      </c>
      <c r="G58" s="606">
        <v>42</v>
      </c>
      <c r="H58" s="595" t="s">
        <v>1318</v>
      </c>
      <c r="I58" s="589">
        <v>125830962</v>
      </c>
      <c r="J58" s="612"/>
    </row>
    <row r="59" spans="1:10" ht="16.899999999999999" customHeight="1">
      <c r="A59" s="49">
        <v>2</v>
      </c>
      <c r="B59" s="50">
        <v>1</v>
      </c>
      <c r="C59" s="50">
        <v>1</v>
      </c>
      <c r="D59" s="50">
        <v>2</v>
      </c>
      <c r="E59" s="50">
        <v>0</v>
      </c>
      <c r="F59" s="50">
        <v>24</v>
      </c>
      <c r="G59" s="606">
        <v>43</v>
      </c>
      <c r="H59" s="595" t="s">
        <v>1319</v>
      </c>
      <c r="I59" s="589">
        <v>17275663</v>
      </c>
      <c r="J59" s="612"/>
    </row>
    <row r="60" spans="1:10" ht="16.899999999999999" customHeight="1">
      <c r="A60" s="49">
        <v>2</v>
      </c>
      <c r="B60" s="50">
        <v>1</v>
      </c>
      <c r="C60" s="50">
        <v>1</v>
      </c>
      <c r="D60" s="50">
        <v>2</v>
      </c>
      <c r="E60" s="50">
        <v>0</v>
      </c>
      <c r="F60" s="50">
        <v>24</v>
      </c>
      <c r="G60" s="606">
        <v>44</v>
      </c>
      <c r="H60" s="595" t="s">
        <v>1320</v>
      </c>
      <c r="I60" s="589">
        <v>650000</v>
      </c>
      <c r="J60" s="612"/>
    </row>
    <row r="61" spans="1:10" ht="16.899999999999999" customHeight="1">
      <c r="A61" s="49">
        <v>2</v>
      </c>
      <c r="B61" s="50">
        <v>1</v>
      </c>
      <c r="C61" s="50">
        <v>1</v>
      </c>
      <c r="D61" s="50">
        <v>2</v>
      </c>
      <c r="E61" s="50">
        <v>0</v>
      </c>
      <c r="F61" s="50">
        <v>24</v>
      </c>
      <c r="G61" s="606">
        <v>45</v>
      </c>
      <c r="H61" s="595" t="s">
        <v>1321</v>
      </c>
      <c r="I61" s="589">
        <v>0</v>
      </c>
      <c r="J61" s="612"/>
    </row>
    <row r="62" spans="1:10" ht="6" customHeight="1" thickBot="1">
      <c r="A62" s="613"/>
      <c r="B62" s="614"/>
      <c r="C62" s="614"/>
      <c r="D62" s="614"/>
      <c r="E62" s="614"/>
      <c r="F62" s="614"/>
      <c r="G62" s="614"/>
      <c r="H62" s="615"/>
      <c r="I62" s="616"/>
      <c r="J62" s="617"/>
    </row>
    <row r="63" spans="1:10" ht="4.5" customHeight="1" thickTop="1" thickBot="1">
      <c r="A63" s="618"/>
      <c r="B63" s="618"/>
      <c r="C63" s="618"/>
      <c r="D63" s="618"/>
      <c r="E63" s="618"/>
      <c r="F63" s="618"/>
      <c r="G63" s="618"/>
      <c r="H63" s="619"/>
      <c r="I63" s="620"/>
      <c r="J63" s="621"/>
    </row>
    <row r="64" spans="1:10" ht="3" customHeight="1" thickTop="1">
      <c r="A64" s="1146" t="s">
        <v>500</v>
      </c>
      <c r="B64" s="1147"/>
      <c r="C64" s="1147"/>
      <c r="D64" s="1147"/>
      <c r="E64" s="1147"/>
      <c r="F64" s="1147"/>
      <c r="G64" s="1147"/>
      <c r="H64" s="1148"/>
      <c r="I64" s="1155">
        <f>SUM(I17:I63)</f>
        <v>2914436267</v>
      </c>
      <c r="J64" s="1156"/>
    </row>
    <row r="65" spans="1:10" ht="12.75" customHeight="1">
      <c r="A65" s="1149"/>
      <c r="B65" s="1150"/>
      <c r="C65" s="1150"/>
      <c r="D65" s="1150"/>
      <c r="E65" s="1150"/>
      <c r="F65" s="1150"/>
      <c r="G65" s="1150"/>
      <c r="H65" s="1151"/>
      <c r="I65" s="1157"/>
      <c r="J65" s="1158"/>
    </row>
    <row r="66" spans="1:10" ht="3.75" customHeight="1" thickBot="1">
      <c r="A66" s="1152"/>
      <c r="B66" s="1153"/>
      <c r="C66" s="1153"/>
      <c r="D66" s="1153"/>
      <c r="E66" s="1153"/>
      <c r="F66" s="1153"/>
      <c r="G66" s="1153"/>
      <c r="H66" s="1154"/>
      <c r="I66" s="1159"/>
      <c r="J66" s="1160"/>
    </row>
    <row r="67" spans="1:10" ht="18" customHeight="1" thickTop="1">
      <c r="A67" s="622"/>
      <c r="B67" s="622"/>
      <c r="C67" s="622"/>
      <c r="D67" s="622"/>
      <c r="E67" s="622"/>
      <c r="F67" s="622"/>
      <c r="G67" s="622"/>
      <c r="I67" s="623"/>
      <c r="J67" s="623"/>
    </row>
    <row r="68" spans="1:10" ht="18" customHeight="1">
      <c r="A68" s="622"/>
      <c r="B68" s="622"/>
      <c r="C68" s="622"/>
      <c r="D68" s="622"/>
      <c r="E68" s="622"/>
      <c r="F68" s="622"/>
      <c r="G68" s="622"/>
      <c r="J68" s="623"/>
    </row>
    <row r="69" spans="1:10" ht="18" customHeight="1">
      <c r="A69" s="622"/>
      <c r="B69" s="622"/>
      <c r="C69" s="622"/>
      <c r="D69" s="622"/>
      <c r="E69" s="622"/>
      <c r="F69" s="622"/>
      <c r="G69" s="622"/>
      <c r="J69" s="623"/>
    </row>
    <row r="70" spans="1:10" ht="18" customHeight="1">
      <c r="A70" s="622"/>
      <c r="B70" s="622"/>
      <c r="C70" s="622"/>
      <c r="D70" s="622"/>
      <c r="E70" s="622"/>
      <c r="F70" s="622"/>
      <c r="G70" s="622"/>
      <c r="H70" s="624"/>
      <c r="J70" s="623"/>
    </row>
    <row r="71" spans="1:10" ht="18" customHeight="1">
      <c r="A71" s="622"/>
      <c r="B71" s="622"/>
      <c r="C71" s="622"/>
      <c r="D71" s="622"/>
      <c r="E71" s="622"/>
      <c r="F71" s="622"/>
      <c r="G71" s="622"/>
      <c r="J71" s="623"/>
    </row>
    <row r="72" spans="1:10" ht="18" customHeight="1">
      <c r="A72" s="622"/>
      <c r="B72" s="622"/>
      <c r="C72" s="622"/>
      <c r="D72" s="622"/>
      <c r="E72" s="622"/>
      <c r="F72" s="622"/>
      <c r="G72" s="622"/>
      <c r="J72" s="623"/>
    </row>
    <row r="73" spans="1:10" ht="18" customHeight="1">
      <c r="A73" s="622"/>
      <c r="B73" s="622"/>
      <c r="C73" s="622"/>
      <c r="D73" s="622"/>
      <c r="E73" s="622"/>
      <c r="F73" s="622"/>
      <c r="G73" s="622"/>
      <c r="J73" s="623"/>
    </row>
    <row r="74" spans="1:10" ht="18" customHeight="1">
      <c r="A74" s="622"/>
      <c r="B74" s="622"/>
      <c r="C74" s="622"/>
      <c r="D74" s="622"/>
      <c r="E74" s="622"/>
      <c r="F74" s="622"/>
      <c r="G74" s="622"/>
      <c r="J74" s="623"/>
    </row>
    <row r="75" spans="1:10" ht="18" customHeight="1">
      <c r="A75" s="622"/>
      <c r="B75" s="622"/>
      <c r="C75" s="622"/>
      <c r="D75" s="622"/>
      <c r="E75" s="622"/>
      <c r="F75" s="622"/>
      <c r="G75" s="622"/>
      <c r="J75" s="623"/>
    </row>
    <row r="76" spans="1:10" ht="18" customHeight="1">
      <c r="A76" s="622"/>
      <c r="B76" s="622"/>
      <c r="C76" s="622"/>
      <c r="D76" s="622"/>
      <c r="E76" s="622"/>
      <c r="F76" s="622"/>
      <c r="G76" s="622"/>
      <c r="J76" s="623"/>
    </row>
    <row r="77" spans="1:10" ht="18" customHeight="1">
      <c r="A77" s="622"/>
      <c r="B77" s="622"/>
      <c r="C77" s="622"/>
      <c r="D77" s="622"/>
      <c r="E77" s="622"/>
      <c r="F77" s="622"/>
      <c r="G77" s="622"/>
      <c r="J77" s="623"/>
    </row>
    <row r="78" spans="1:10" ht="18" customHeight="1">
      <c r="A78" s="622"/>
      <c r="B78" s="622"/>
      <c r="C78" s="622"/>
      <c r="D78" s="622"/>
      <c r="E78" s="622"/>
      <c r="F78" s="622"/>
      <c r="G78" s="622"/>
      <c r="J78" s="623"/>
    </row>
    <row r="79" spans="1:10" ht="18" customHeight="1">
      <c r="A79" s="622"/>
      <c r="B79" s="622"/>
      <c r="C79" s="622"/>
      <c r="D79" s="622"/>
      <c r="E79" s="622"/>
      <c r="F79" s="622"/>
      <c r="G79" s="622"/>
      <c r="J79" s="623"/>
    </row>
    <row r="80" spans="1:10" ht="18" customHeight="1">
      <c r="A80" s="622"/>
      <c r="B80" s="622"/>
      <c r="C80" s="622"/>
      <c r="D80" s="622"/>
      <c r="E80" s="622"/>
      <c r="F80" s="622"/>
      <c r="G80" s="622"/>
      <c r="J80" s="623"/>
    </row>
    <row r="81" spans="1:10" ht="18" customHeight="1">
      <c r="A81" s="622"/>
      <c r="B81" s="622"/>
      <c r="C81" s="622"/>
      <c r="D81" s="622"/>
      <c r="E81" s="622"/>
      <c r="F81" s="622"/>
      <c r="G81" s="622"/>
      <c r="J81" s="623"/>
    </row>
    <row r="82" spans="1:10" ht="18" customHeight="1">
      <c r="A82" s="622"/>
      <c r="B82" s="622"/>
      <c r="C82" s="622"/>
      <c r="D82" s="622"/>
      <c r="E82" s="622"/>
      <c r="F82" s="622"/>
      <c r="G82" s="622"/>
      <c r="J82" s="623"/>
    </row>
    <row r="83" spans="1:10" ht="18" customHeight="1">
      <c r="A83" s="622"/>
      <c r="B83" s="622"/>
      <c r="C83" s="622"/>
      <c r="D83" s="622"/>
      <c r="E83" s="622"/>
      <c r="F83" s="622"/>
      <c r="G83" s="622"/>
      <c r="J83" s="623"/>
    </row>
    <row r="84" spans="1:10" ht="18" customHeight="1">
      <c r="A84" s="622"/>
      <c r="B84" s="622"/>
      <c r="C84" s="622"/>
      <c r="D84" s="622"/>
      <c r="E84" s="622"/>
      <c r="F84" s="622"/>
      <c r="G84" s="622"/>
      <c r="J84" s="623"/>
    </row>
    <row r="85" spans="1:10" ht="18" customHeight="1">
      <c r="A85" s="622"/>
      <c r="B85" s="622"/>
      <c r="C85" s="622"/>
      <c r="D85" s="622"/>
      <c r="E85" s="622"/>
      <c r="F85" s="622"/>
      <c r="G85" s="622"/>
      <c r="J85" s="623"/>
    </row>
    <row r="86" spans="1:10" ht="18" customHeight="1">
      <c r="A86" s="622"/>
      <c r="B86" s="622"/>
      <c r="C86" s="622"/>
      <c r="D86" s="622"/>
      <c r="E86" s="622"/>
      <c r="F86" s="622"/>
      <c r="G86" s="622"/>
      <c r="J86" s="623"/>
    </row>
    <row r="87" spans="1:10" ht="18" customHeight="1">
      <c r="A87" s="622"/>
      <c r="B87" s="622"/>
      <c r="C87" s="622"/>
      <c r="D87" s="622"/>
      <c r="E87" s="622"/>
      <c r="F87" s="622"/>
      <c r="G87" s="622"/>
      <c r="J87" s="623"/>
    </row>
    <row r="88" spans="1:10" ht="18" customHeight="1">
      <c r="A88" s="622"/>
      <c r="B88" s="622"/>
      <c r="C88" s="622"/>
      <c r="D88" s="622"/>
      <c r="E88" s="622"/>
      <c r="F88" s="622"/>
      <c r="G88" s="622"/>
      <c r="J88" s="623"/>
    </row>
    <row r="89" spans="1:10" ht="18" customHeight="1">
      <c r="A89" s="622"/>
      <c r="B89" s="622"/>
      <c r="C89" s="622"/>
      <c r="D89" s="622"/>
      <c r="E89" s="622"/>
      <c r="F89" s="622"/>
      <c r="G89" s="622"/>
      <c r="J89" s="623"/>
    </row>
    <row r="90" spans="1:10" ht="18" customHeight="1">
      <c r="A90" s="622"/>
      <c r="B90" s="622"/>
      <c r="C90" s="622"/>
      <c r="D90" s="622"/>
      <c r="E90" s="622"/>
      <c r="F90" s="622"/>
      <c r="G90" s="622"/>
      <c r="J90" s="623"/>
    </row>
    <row r="91" spans="1:10" ht="18" customHeight="1">
      <c r="A91" s="622"/>
      <c r="B91" s="622"/>
      <c r="C91" s="622"/>
      <c r="D91" s="622"/>
      <c r="E91" s="622"/>
      <c r="F91" s="622"/>
      <c r="G91" s="622"/>
      <c r="J91" s="623"/>
    </row>
    <row r="92" spans="1:10" ht="18" customHeight="1">
      <c r="A92" s="622"/>
      <c r="B92" s="622"/>
      <c r="C92" s="622"/>
      <c r="D92" s="622"/>
      <c r="E92" s="622"/>
      <c r="F92" s="622"/>
      <c r="G92" s="622"/>
      <c r="J92" s="623"/>
    </row>
    <row r="93" spans="1:10" ht="18" customHeight="1">
      <c r="A93" s="622"/>
      <c r="B93" s="622"/>
      <c r="C93" s="622"/>
      <c r="D93" s="622"/>
      <c r="E93" s="622"/>
      <c r="F93" s="622"/>
      <c r="G93" s="622"/>
      <c r="J93" s="623"/>
    </row>
    <row r="94" spans="1:10" ht="18" customHeight="1">
      <c r="A94" s="622"/>
      <c r="B94" s="622"/>
      <c r="C94" s="622"/>
      <c r="D94" s="622"/>
      <c r="E94" s="622"/>
      <c r="F94" s="622"/>
      <c r="G94" s="622"/>
      <c r="J94" s="623"/>
    </row>
    <row r="95" spans="1:10" ht="18" customHeight="1">
      <c r="A95" s="622"/>
      <c r="B95" s="622"/>
      <c r="C95" s="622"/>
      <c r="D95" s="622"/>
      <c r="E95" s="622"/>
      <c r="F95" s="622"/>
      <c r="G95" s="622"/>
      <c r="J95" s="623"/>
    </row>
    <row r="96" spans="1:10" ht="18" customHeight="1">
      <c r="J96" s="623"/>
    </row>
    <row r="97" spans="10:10" ht="18" customHeight="1">
      <c r="J97" s="623"/>
    </row>
    <row r="98" spans="10:10" ht="18" customHeight="1">
      <c r="J98" s="623"/>
    </row>
    <row r="99" spans="10:10" ht="18" customHeight="1">
      <c r="J99" s="623"/>
    </row>
    <row r="100" spans="10:10" ht="18" customHeight="1">
      <c r="J100" s="623"/>
    </row>
    <row r="101" spans="10:10" ht="18" customHeight="1">
      <c r="J101" s="623"/>
    </row>
  </sheetData>
  <mergeCells count="10">
    <mergeCell ref="A64:H66"/>
    <mergeCell ref="I64:J66"/>
    <mergeCell ref="A1:J1"/>
    <mergeCell ref="A2:J2"/>
    <mergeCell ref="A3:J3"/>
    <mergeCell ref="A4:J4"/>
    <mergeCell ref="A5:J5"/>
    <mergeCell ref="A7:H8"/>
    <mergeCell ref="I7:I8"/>
    <mergeCell ref="J7:J8"/>
  </mergeCells>
  <printOptions horizontalCentered="1"/>
  <pageMargins left="0.15748031496062992" right="0.15748031496062992" top="0.19685039370078741" bottom="0.19685039370078741" header="0" footer="0"/>
  <pageSetup scale="70" fitToHeight="0"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U101"/>
  <sheetViews>
    <sheetView zoomScaleNormal="100" zoomScaleSheetLayoutView="100" workbookViewId="0">
      <selection activeCell="H72" sqref="H72"/>
    </sheetView>
  </sheetViews>
  <sheetFormatPr baseColWidth="10" defaultColWidth="11.42578125" defaultRowHeight="18" customHeight="1"/>
  <cols>
    <col min="1" max="1" width="2.85546875" style="581" customWidth="1"/>
    <col min="2" max="5" width="2.140625" style="581" bestFit="1" customWidth="1"/>
    <col min="6" max="6" width="3.140625" style="581" bestFit="1" customWidth="1"/>
    <col min="7" max="7" width="3.28515625" style="581" bestFit="1" customWidth="1"/>
    <col min="8" max="8" width="75.42578125" style="581" customWidth="1"/>
    <col min="9" max="9" width="20" style="581" bestFit="1" customWidth="1"/>
    <col min="10" max="12" width="18.28515625" style="581" bestFit="1" customWidth="1"/>
    <col min="13" max="13" width="17.140625" style="581" bestFit="1" customWidth="1"/>
    <col min="14" max="16" width="15.7109375" style="581" customWidth="1"/>
    <col min="17" max="17" width="17.42578125" style="581" customWidth="1"/>
    <col min="18" max="18" width="0.85546875" style="581" customWidth="1"/>
    <col min="19" max="19" width="11.42578125" style="581"/>
    <col min="20" max="21" width="18.28515625" style="581" bestFit="1" customWidth="1"/>
    <col min="22" max="16384" width="11.42578125" style="581"/>
  </cols>
  <sheetData>
    <row r="1" spans="1:19" ht="18" customHeight="1">
      <c r="A1" s="1119" t="s">
        <v>529</v>
      </c>
      <c r="B1" s="1119"/>
      <c r="C1" s="1119"/>
      <c r="D1" s="1119"/>
      <c r="E1" s="1119"/>
      <c r="F1" s="1119"/>
      <c r="G1" s="1119"/>
      <c r="H1" s="1119"/>
      <c r="I1" s="1119"/>
      <c r="J1" s="1119"/>
      <c r="K1" s="1119"/>
      <c r="L1" s="1119"/>
      <c r="M1" s="1119"/>
      <c r="N1" s="1119"/>
      <c r="O1" s="1119"/>
      <c r="P1" s="1119"/>
      <c r="Q1" s="1119"/>
      <c r="R1" s="1119"/>
    </row>
    <row r="2" spans="1:19" ht="16.5" customHeight="1">
      <c r="A2" s="979" t="s">
        <v>1127</v>
      </c>
      <c r="B2" s="979"/>
      <c r="C2" s="979"/>
      <c r="D2" s="979"/>
      <c r="E2" s="979"/>
      <c r="F2" s="979"/>
      <c r="G2" s="979"/>
      <c r="H2" s="1119"/>
      <c r="I2" s="1119"/>
      <c r="J2" s="1119"/>
      <c r="K2" s="1119"/>
      <c r="L2" s="1119"/>
      <c r="M2" s="1119"/>
      <c r="N2" s="1119"/>
      <c r="O2" s="1119"/>
      <c r="P2" s="1119"/>
      <c r="Q2" s="1119"/>
      <c r="R2" s="1119"/>
    </row>
    <row r="3" spans="1:19" ht="14.25" customHeight="1">
      <c r="A3" s="1176" t="s">
        <v>520</v>
      </c>
      <c r="B3" s="1176"/>
      <c r="C3" s="1176"/>
      <c r="D3" s="1176"/>
      <c r="E3" s="1176"/>
      <c r="F3" s="1176"/>
      <c r="G3" s="1176"/>
      <c r="H3" s="1176"/>
      <c r="I3" s="1176"/>
      <c r="J3" s="1176"/>
      <c r="K3" s="1176"/>
      <c r="L3" s="1176"/>
      <c r="M3" s="1176"/>
      <c r="N3" s="1176"/>
      <c r="O3" s="1176"/>
      <c r="P3" s="1176"/>
      <c r="Q3" s="1176"/>
      <c r="R3" s="625"/>
    </row>
    <row r="4" spans="1:19" ht="15" customHeight="1">
      <c r="A4" s="981" t="s">
        <v>1093</v>
      </c>
      <c r="B4" s="981"/>
      <c r="C4" s="981"/>
      <c r="D4" s="981"/>
      <c r="E4" s="981"/>
      <c r="F4" s="981"/>
      <c r="G4" s="981"/>
      <c r="H4" s="981"/>
      <c r="I4" s="981"/>
      <c r="J4" s="981"/>
      <c r="K4" s="981"/>
      <c r="L4" s="981"/>
      <c r="M4" s="981"/>
      <c r="N4" s="981"/>
      <c r="O4" s="981"/>
      <c r="P4" s="981"/>
      <c r="Q4" s="981"/>
      <c r="R4" s="981"/>
    </row>
    <row r="5" spans="1:19" ht="15" customHeight="1">
      <c r="A5" s="1177" t="s">
        <v>2</v>
      </c>
      <c r="B5" s="1177"/>
      <c r="C5" s="1177"/>
      <c r="D5" s="1177"/>
      <c r="E5" s="1177"/>
      <c r="F5" s="1177"/>
      <c r="G5" s="1177"/>
      <c r="H5" s="1177"/>
      <c r="I5" s="1177"/>
      <c r="J5" s="1177"/>
      <c r="K5" s="1177"/>
      <c r="L5" s="1177"/>
      <c r="M5" s="1177"/>
      <c r="N5" s="1177"/>
      <c r="O5" s="1177"/>
      <c r="P5" s="1177"/>
      <c r="Q5" s="1177"/>
      <c r="R5" s="1177"/>
    </row>
    <row r="6" spans="1:19" ht="9.9499999999999993" customHeight="1" thickBot="1">
      <c r="A6" s="582"/>
      <c r="B6" s="582"/>
      <c r="C6" s="582"/>
      <c r="D6" s="582"/>
      <c r="E6" s="582"/>
      <c r="F6" s="582"/>
      <c r="G6" s="582"/>
      <c r="H6" s="582"/>
      <c r="I6" s="582"/>
      <c r="J6" s="582"/>
      <c r="K6" s="582"/>
      <c r="L6" s="582"/>
      <c r="M6" s="582"/>
      <c r="N6" s="582"/>
      <c r="O6" s="582"/>
      <c r="P6" s="582"/>
      <c r="Q6" s="582"/>
      <c r="R6" s="582"/>
    </row>
    <row r="7" spans="1:19" ht="16.5" thickTop="1">
      <c r="A7" s="1178" t="s">
        <v>522</v>
      </c>
      <c r="B7" s="1179"/>
      <c r="C7" s="1179"/>
      <c r="D7" s="1179"/>
      <c r="E7" s="1179"/>
      <c r="F7" s="1179"/>
      <c r="G7" s="1179"/>
      <c r="H7" s="1179"/>
      <c r="I7" s="1182" t="s">
        <v>485</v>
      </c>
      <c r="J7" s="1132"/>
      <c r="K7" s="1132"/>
      <c r="L7" s="1132"/>
      <c r="M7" s="1132"/>
      <c r="N7" s="1132"/>
      <c r="O7" s="1132"/>
      <c r="P7" s="1132"/>
      <c r="Q7" s="1183" t="s">
        <v>13</v>
      </c>
      <c r="R7" s="1185"/>
    </row>
    <row r="8" spans="1:19" s="583" customFormat="1" ht="16.5" thickBot="1">
      <c r="A8" s="1180"/>
      <c r="B8" s="1181"/>
      <c r="C8" s="1181"/>
      <c r="D8" s="1181"/>
      <c r="E8" s="1181"/>
      <c r="F8" s="1181"/>
      <c r="G8" s="1181"/>
      <c r="H8" s="1181"/>
      <c r="I8" s="626">
        <v>1000</v>
      </c>
      <c r="J8" s="449">
        <v>2000</v>
      </c>
      <c r="K8" s="449">
        <v>3000</v>
      </c>
      <c r="L8" s="449">
        <v>4000</v>
      </c>
      <c r="M8" s="449">
        <v>5000</v>
      </c>
      <c r="N8" s="449">
        <v>6000</v>
      </c>
      <c r="O8" s="449">
        <v>7000</v>
      </c>
      <c r="P8" s="449">
        <v>8000</v>
      </c>
      <c r="Q8" s="1184"/>
      <c r="R8" s="1186"/>
    </row>
    <row r="9" spans="1:19" ht="8.1" customHeight="1" thickTop="1" thickBot="1">
      <c r="A9" s="584"/>
      <c r="B9" s="584"/>
      <c r="C9" s="584"/>
      <c r="D9" s="584"/>
      <c r="E9" s="584"/>
      <c r="F9" s="584"/>
      <c r="G9" s="584"/>
      <c r="H9" s="585"/>
      <c r="I9" s="585"/>
      <c r="J9" s="585"/>
      <c r="K9" s="585"/>
      <c r="L9" s="585"/>
      <c r="M9" s="585"/>
      <c r="N9" s="585"/>
      <c r="O9" s="585"/>
      <c r="P9" s="585"/>
      <c r="Q9" s="585"/>
      <c r="R9" s="586"/>
    </row>
    <row r="10" spans="1:19" ht="15" customHeight="1" thickTop="1">
      <c r="A10" s="627" t="s">
        <v>40</v>
      </c>
      <c r="B10" s="587"/>
      <c r="C10" s="587"/>
      <c r="D10" s="587"/>
      <c r="E10" s="587"/>
      <c r="F10" s="587"/>
      <c r="G10" s="587"/>
      <c r="H10" s="628"/>
      <c r="I10" s="629"/>
      <c r="J10" s="476"/>
      <c r="K10" s="476"/>
      <c r="L10" s="476"/>
      <c r="M10" s="476"/>
      <c r="N10" s="475"/>
      <c r="O10" s="476"/>
      <c r="P10" s="475"/>
      <c r="Q10" s="589"/>
      <c r="R10" s="590"/>
    </row>
    <row r="11" spans="1:19" ht="16.149999999999999" customHeight="1">
      <c r="A11" s="23">
        <v>2</v>
      </c>
      <c r="B11" s="24">
        <v>0</v>
      </c>
      <c r="C11" s="24">
        <v>0</v>
      </c>
      <c r="D11" s="24">
        <v>0</v>
      </c>
      <c r="E11" s="24">
        <v>0</v>
      </c>
      <c r="F11" s="50"/>
      <c r="G11" s="591"/>
      <c r="H11" s="37" t="s">
        <v>42</v>
      </c>
      <c r="I11" s="497"/>
      <c r="J11" s="476"/>
      <c r="K11" s="476"/>
      <c r="L11" s="476"/>
      <c r="M11" s="476"/>
      <c r="N11" s="475"/>
      <c r="O11" s="476"/>
      <c r="P11" s="475"/>
      <c r="Q11" s="589"/>
      <c r="R11" s="590"/>
    </row>
    <row r="12" spans="1:19" ht="16.149999999999999" customHeight="1">
      <c r="A12" s="23">
        <v>2</v>
      </c>
      <c r="B12" s="24">
        <v>1</v>
      </c>
      <c r="C12" s="24">
        <v>0</v>
      </c>
      <c r="D12" s="24">
        <v>0</v>
      </c>
      <c r="E12" s="24">
        <v>0</v>
      </c>
      <c r="F12" s="50"/>
      <c r="G12" s="591"/>
      <c r="H12" s="37" t="s">
        <v>43</v>
      </c>
      <c r="I12" s="497"/>
      <c r="J12" s="476"/>
      <c r="K12" s="476"/>
      <c r="L12" s="476"/>
      <c r="M12" s="476"/>
      <c r="N12" s="475"/>
      <c r="O12" s="476"/>
      <c r="P12" s="475"/>
      <c r="Q12" s="589"/>
      <c r="R12" s="590"/>
    </row>
    <row r="13" spans="1:19" ht="16.149999999999999" customHeight="1">
      <c r="A13" s="23">
        <v>2</v>
      </c>
      <c r="B13" s="24">
        <v>1</v>
      </c>
      <c r="C13" s="24">
        <v>1</v>
      </c>
      <c r="D13" s="24">
        <v>0</v>
      </c>
      <c r="E13" s="24">
        <v>0</v>
      </c>
      <c r="F13" s="50"/>
      <c r="G13" s="591"/>
      <c r="H13" s="37" t="s">
        <v>44</v>
      </c>
      <c r="I13" s="497"/>
      <c r="J13" s="476"/>
      <c r="K13" s="476"/>
      <c r="L13" s="476"/>
      <c r="M13" s="476"/>
      <c r="N13" s="475"/>
      <c r="O13" s="476"/>
      <c r="P13" s="475"/>
      <c r="Q13" s="589"/>
      <c r="R13" s="590"/>
      <c r="S13" s="581" t="s">
        <v>523</v>
      </c>
    </row>
    <row r="14" spans="1:19" ht="28.15" customHeight="1">
      <c r="A14" s="23">
        <v>2</v>
      </c>
      <c r="B14" s="24">
        <v>1</v>
      </c>
      <c r="C14" s="24">
        <v>1</v>
      </c>
      <c r="D14" s="24">
        <v>2</v>
      </c>
      <c r="E14" s="24">
        <v>0</v>
      </c>
      <c r="F14" s="50"/>
      <c r="G14" s="591"/>
      <c r="H14" s="630" t="s">
        <v>122</v>
      </c>
      <c r="I14" s="497"/>
      <c r="J14" s="476"/>
      <c r="K14" s="476"/>
      <c r="L14" s="476"/>
      <c r="M14" s="476"/>
      <c r="N14" s="475"/>
      <c r="O14" s="476"/>
      <c r="P14" s="475"/>
      <c r="Q14" s="589"/>
      <c r="R14" s="590"/>
    </row>
    <row r="15" spans="1:19" ht="28.9" customHeight="1">
      <c r="A15" s="23">
        <v>2</v>
      </c>
      <c r="B15" s="24">
        <v>1</v>
      </c>
      <c r="C15" s="24">
        <v>1</v>
      </c>
      <c r="D15" s="24">
        <v>2</v>
      </c>
      <c r="E15" s="24">
        <v>0</v>
      </c>
      <c r="F15" s="50"/>
      <c r="G15" s="591"/>
      <c r="H15" s="630" t="s">
        <v>123</v>
      </c>
      <c r="I15" s="497"/>
      <c r="J15" s="476"/>
      <c r="K15" s="476"/>
      <c r="L15" s="476"/>
      <c r="M15" s="476"/>
      <c r="N15" s="475"/>
      <c r="O15" s="476"/>
      <c r="P15" s="475"/>
      <c r="Q15" s="777"/>
      <c r="R15" s="590"/>
    </row>
    <row r="16" spans="1:19" ht="16.149999999999999" customHeight="1">
      <c r="A16" s="23">
        <v>2</v>
      </c>
      <c r="B16" s="24">
        <v>1</v>
      </c>
      <c r="C16" s="24">
        <v>1</v>
      </c>
      <c r="D16" s="24">
        <v>2</v>
      </c>
      <c r="E16" s="24">
        <v>0</v>
      </c>
      <c r="F16" s="24">
        <v>24</v>
      </c>
      <c r="G16" s="593"/>
      <c r="H16" s="631" t="s">
        <v>524</v>
      </c>
      <c r="I16" s="497"/>
      <c r="J16" s="476"/>
      <c r="K16" s="476"/>
      <c r="L16" s="476"/>
      <c r="M16" s="476"/>
      <c r="N16" s="475"/>
      <c r="O16" s="476"/>
      <c r="P16" s="475"/>
      <c r="Q16" s="779"/>
      <c r="R16" s="590"/>
    </row>
    <row r="17" spans="1:21" ht="16.899999999999999" customHeight="1">
      <c r="A17" s="49">
        <v>2</v>
      </c>
      <c r="B17" s="50">
        <v>1</v>
      </c>
      <c r="C17" s="50">
        <v>1</v>
      </c>
      <c r="D17" s="50">
        <v>2</v>
      </c>
      <c r="E17" s="50">
        <v>0</v>
      </c>
      <c r="F17" s="50">
        <v>24</v>
      </c>
      <c r="G17" s="472" t="s">
        <v>47</v>
      </c>
      <c r="H17" s="792" t="s">
        <v>1281</v>
      </c>
      <c r="I17" s="497">
        <v>56634480</v>
      </c>
      <c r="J17" s="475">
        <v>3970991</v>
      </c>
      <c r="K17" s="476">
        <v>5644459</v>
      </c>
      <c r="L17" s="476">
        <v>0</v>
      </c>
      <c r="M17" s="476">
        <v>0</v>
      </c>
      <c r="N17" s="476">
        <v>0</v>
      </c>
      <c r="O17" s="476">
        <v>0</v>
      </c>
      <c r="P17" s="476">
        <v>0</v>
      </c>
      <c r="Q17" s="777">
        <f t="shared" ref="Q17:Q60" si="0">SUM(I17:P17)</f>
        <v>66249930</v>
      </c>
      <c r="R17" s="596"/>
      <c r="T17" s="900"/>
      <c r="U17" s="901"/>
    </row>
    <row r="18" spans="1:21" ht="16.899999999999999" customHeight="1">
      <c r="A18" s="49">
        <v>2</v>
      </c>
      <c r="B18" s="50">
        <v>1</v>
      </c>
      <c r="C18" s="50">
        <v>1</v>
      </c>
      <c r="D18" s="50">
        <v>2</v>
      </c>
      <c r="E18" s="50">
        <v>0</v>
      </c>
      <c r="F18" s="50">
        <v>24</v>
      </c>
      <c r="G18" s="472" t="s">
        <v>48</v>
      </c>
      <c r="H18" s="793" t="s">
        <v>1282</v>
      </c>
      <c r="I18" s="497">
        <v>107635630</v>
      </c>
      <c r="J18" s="475">
        <v>5010305</v>
      </c>
      <c r="K18" s="476">
        <v>15030915</v>
      </c>
      <c r="L18" s="476">
        <v>0</v>
      </c>
      <c r="M18" s="476">
        <v>0</v>
      </c>
      <c r="N18" s="476">
        <v>0</v>
      </c>
      <c r="O18" s="476">
        <v>0</v>
      </c>
      <c r="P18" s="476">
        <v>0</v>
      </c>
      <c r="Q18" s="777">
        <f t="shared" si="0"/>
        <v>127676850</v>
      </c>
      <c r="R18" s="596"/>
      <c r="T18" s="900"/>
      <c r="U18" s="901"/>
    </row>
    <row r="19" spans="1:21" ht="16.899999999999999" customHeight="1">
      <c r="A19" s="49">
        <v>2</v>
      </c>
      <c r="B19" s="50">
        <v>1</v>
      </c>
      <c r="C19" s="50">
        <v>1</v>
      </c>
      <c r="D19" s="50">
        <v>2</v>
      </c>
      <c r="E19" s="50">
        <v>0</v>
      </c>
      <c r="F19" s="50">
        <v>24</v>
      </c>
      <c r="G19" s="472" t="s">
        <v>57</v>
      </c>
      <c r="H19" s="794" t="s">
        <v>1283</v>
      </c>
      <c r="I19" s="497">
        <v>209679340</v>
      </c>
      <c r="J19" s="475">
        <v>6006980</v>
      </c>
      <c r="K19" s="476">
        <v>19322261</v>
      </c>
      <c r="L19" s="476">
        <v>0</v>
      </c>
      <c r="M19" s="476">
        <v>0</v>
      </c>
      <c r="N19" s="476">
        <v>0</v>
      </c>
      <c r="O19" s="476">
        <v>0</v>
      </c>
      <c r="P19" s="476">
        <v>0</v>
      </c>
      <c r="Q19" s="777">
        <f t="shared" si="0"/>
        <v>235008581</v>
      </c>
      <c r="R19" s="596"/>
      <c r="T19" s="900"/>
      <c r="U19" s="901"/>
    </row>
    <row r="20" spans="1:21" ht="16.899999999999999" customHeight="1">
      <c r="A20" s="49">
        <v>2</v>
      </c>
      <c r="B20" s="50">
        <v>1</v>
      </c>
      <c r="C20" s="50">
        <v>1</v>
      </c>
      <c r="D20" s="50">
        <v>2</v>
      </c>
      <c r="E20" s="50">
        <v>0</v>
      </c>
      <c r="F20" s="50">
        <v>24</v>
      </c>
      <c r="G20" s="472" t="s">
        <v>60</v>
      </c>
      <c r="H20" s="794" t="s">
        <v>1284</v>
      </c>
      <c r="I20" s="497">
        <v>17339716</v>
      </c>
      <c r="J20" s="475">
        <v>460546</v>
      </c>
      <c r="K20" s="476">
        <v>2009675</v>
      </c>
      <c r="L20" s="476">
        <v>0</v>
      </c>
      <c r="M20" s="476">
        <v>0</v>
      </c>
      <c r="N20" s="476">
        <v>0</v>
      </c>
      <c r="O20" s="476">
        <v>0</v>
      </c>
      <c r="P20" s="476">
        <v>0</v>
      </c>
      <c r="Q20" s="777">
        <f t="shared" si="0"/>
        <v>19809937</v>
      </c>
      <c r="R20" s="596"/>
      <c r="T20" s="900"/>
      <c r="U20" s="901"/>
    </row>
    <row r="21" spans="1:21" ht="16.899999999999999" customHeight="1">
      <c r="A21" s="49">
        <v>2</v>
      </c>
      <c r="B21" s="50">
        <v>1</v>
      </c>
      <c r="C21" s="50">
        <v>1</v>
      </c>
      <c r="D21" s="50">
        <v>2</v>
      </c>
      <c r="E21" s="50">
        <v>0</v>
      </c>
      <c r="F21" s="50">
        <v>24</v>
      </c>
      <c r="G21" s="472" t="s">
        <v>63</v>
      </c>
      <c r="H21" s="795" t="s">
        <v>1285</v>
      </c>
      <c r="I21" s="497">
        <v>9594914</v>
      </c>
      <c r="J21" s="475">
        <v>900000</v>
      </c>
      <c r="K21" s="476">
        <v>1829541</v>
      </c>
      <c r="L21" s="476">
        <v>5118601</v>
      </c>
      <c r="M21" s="476">
        <v>0</v>
      </c>
      <c r="N21" s="476">
        <v>0</v>
      </c>
      <c r="O21" s="476">
        <v>0</v>
      </c>
      <c r="P21" s="476">
        <v>0</v>
      </c>
      <c r="Q21" s="777">
        <f t="shared" si="0"/>
        <v>17443056</v>
      </c>
      <c r="R21" s="596"/>
      <c r="T21" s="900"/>
      <c r="U21" s="901"/>
    </row>
    <row r="22" spans="1:21" ht="16.899999999999999" customHeight="1">
      <c r="A22" s="49">
        <v>2</v>
      </c>
      <c r="B22" s="50">
        <v>1</v>
      </c>
      <c r="C22" s="50">
        <v>1</v>
      </c>
      <c r="D22" s="50">
        <v>2</v>
      </c>
      <c r="E22" s="50">
        <v>0</v>
      </c>
      <c r="F22" s="50">
        <v>24</v>
      </c>
      <c r="G22" s="472" t="s">
        <v>65</v>
      </c>
      <c r="H22" s="792" t="s">
        <v>1286</v>
      </c>
      <c r="I22" s="497">
        <v>32247075</v>
      </c>
      <c r="J22" s="475">
        <v>5056291</v>
      </c>
      <c r="K22" s="476">
        <v>9377074</v>
      </c>
      <c r="L22" s="476">
        <v>0</v>
      </c>
      <c r="M22" s="476">
        <v>0</v>
      </c>
      <c r="N22" s="476">
        <v>0</v>
      </c>
      <c r="O22" s="475">
        <v>0</v>
      </c>
      <c r="P22" s="476">
        <v>0</v>
      </c>
      <c r="Q22" s="777">
        <f t="shared" si="0"/>
        <v>46680440</v>
      </c>
      <c r="R22" s="596"/>
      <c r="T22" s="900"/>
      <c r="U22" s="901"/>
    </row>
    <row r="23" spans="1:21" ht="16.899999999999999" customHeight="1">
      <c r="A23" s="49">
        <v>2</v>
      </c>
      <c r="B23" s="50">
        <v>1</v>
      </c>
      <c r="C23" s="50">
        <v>1</v>
      </c>
      <c r="D23" s="50">
        <v>2</v>
      </c>
      <c r="E23" s="50">
        <v>0</v>
      </c>
      <c r="F23" s="50">
        <v>24</v>
      </c>
      <c r="G23" s="472" t="s">
        <v>69</v>
      </c>
      <c r="H23" s="795" t="s">
        <v>1287</v>
      </c>
      <c r="I23" s="497">
        <v>28857593</v>
      </c>
      <c r="J23" s="475">
        <v>829485</v>
      </c>
      <c r="K23" s="476">
        <v>1470166</v>
      </c>
      <c r="L23" s="476">
        <v>0</v>
      </c>
      <c r="M23" s="476">
        <v>0</v>
      </c>
      <c r="N23" s="476">
        <v>0</v>
      </c>
      <c r="O23" s="476">
        <v>0</v>
      </c>
      <c r="P23" s="476">
        <v>0</v>
      </c>
      <c r="Q23" s="777">
        <f t="shared" si="0"/>
        <v>31157244</v>
      </c>
      <c r="R23" s="596"/>
      <c r="T23" s="900"/>
      <c r="U23" s="901"/>
    </row>
    <row r="24" spans="1:21" ht="16.899999999999999" customHeight="1">
      <c r="A24" s="49">
        <v>2</v>
      </c>
      <c r="B24" s="50">
        <v>1</v>
      </c>
      <c r="C24" s="50">
        <v>1</v>
      </c>
      <c r="D24" s="50">
        <v>2</v>
      </c>
      <c r="E24" s="50">
        <v>0</v>
      </c>
      <c r="F24" s="50">
        <v>24</v>
      </c>
      <c r="G24" s="472" t="s">
        <v>67</v>
      </c>
      <c r="H24" s="796" t="s">
        <v>1288</v>
      </c>
      <c r="I24" s="497">
        <v>22452552</v>
      </c>
      <c r="J24" s="475">
        <v>669087</v>
      </c>
      <c r="K24" s="476">
        <v>2355164</v>
      </c>
      <c r="L24" s="476">
        <v>0</v>
      </c>
      <c r="M24" s="476">
        <v>0</v>
      </c>
      <c r="N24" s="476">
        <v>0</v>
      </c>
      <c r="O24" s="476">
        <v>0</v>
      </c>
      <c r="P24" s="476">
        <v>0</v>
      </c>
      <c r="Q24" s="777">
        <f t="shared" si="0"/>
        <v>25476803</v>
      </c>
      <c r="R24" s="596"/>
      <c r="T24" s="900"/>
      <c r="U24" s="901"/>
    </row>
    <row r="25" spans="1:21" ht="16.899999999999999" customHeight="1">
      <c r="A25" s="49">
        <v>2</v>
      </c>
      <c r="B25" s="50">
        <v>1</v>
      </c>
      <c r="C25" s="50">
        <v>1</v>
      </c>
      <c r="D25" s="50">
        <v>2</v>
      </c>
      <c r="E25" s="50">
        <v>0</v>
      </c>
      <c r="F25" s="50">
        <v>24</v>
      </c>
      <c r="G25" s="472" t="s">
        <v>78</v>
      </c>
      <c r="H25" s="796" t="s">
        <v>1289</v>
      </c>
      <c r="I25" s="497">
        <v>10555446</v>
      </c>
      <c r="J25" s="475">
        <v>105000</v>
      </c>
      <c r="K25" s="476">
        <v>744056</v>
      </c>
      <c r="L25" s="476">
        <v>0</v>
      </c>
      <c r="M25" s="476">
        <v>0</v>
      </c>
      <c r="N25" s="476">
        <v>0</v>
      </c>
      <c r="O25" s="476">
        <v>0</v>
      </c>
      <c r="P25" s="476">
        <v>0</v>
      </c>
      <c r="Q25" s="777">
        <f t="shared" si="0"/>
        <v>11404502</v>
      </c>
      <c r="R25" s="596"/>
      <c r="T25" s="900"/>
      <c r="U25" s="901"/>
    </row>
    <row r="26" spans="1:21" ht="16.899999999999999" customHeight="1">
      <c r="A26" s="49">
        <v>2</v>
      </c>
      <c r="B26" s="50">
        <v>1</v>
      </c>
      <c r="C26" s="50">
        <v>1</v>
      </c>
      <c r="D26" s="50">
        <v>2</v>
      </c>
      <c r="E26" s="50">
        <v>0</v>
      </c>
      <c r="F26" s="50">
        <v>24</v>
      </c>
      <c r="G26" s="485">
        <v>10</v>
      </c>
      <c r="H26" s="797" t="s">
        <v>1290</v>
      </c>
      <c r="I26" s="497">
        <v>46280581</v>
      </c>
      <c r="J26" s="475">
        <v>53000</v>
      </c>
      <c r="K26" s="476">
        <v>9305000</v>
      </c>
      <c r="L26" s="476">
        <v>0</v>
      </c>
      <c r="M26" s="476">
        <v>0</v>
      </c>
      <c r="N26" s="476">
        <v>0</v>
      </c>
      <c r="O26" s="476">
        <v>0</v>
      </c>
      <c r="P26" s="476">
        <v>0</v>
      </c>
      <c r="Q26" s="777">
        <f t="shared" si="0"/>
        <v>55638581</v>
      </c>
      <c r="R26" s="596"/>
      <c r="T26" s="900"/>
      <c r="U26" s="901"/>
    </row>
    <row r="27" spans="1:21" ht="16.899999999999999" customHeight="1">
      <c r="A27" s="49">
        <v>2</v>
      </c>
      <c r="B27" s="50">
        <v>1</v>
      </c>
      <c r="C27" s="50">
        <v>1</v>
      </c>
      <c r="D27" s="50">
        <v>2</v>
      </c>
      <c r="E27" s="50">
        <v>0</v>
      </c>
      <c r="F27" s="50">
        <v>24</v>
      </c>
      <c r="G27" s="485">
        <v>11</v>
      </c>
      <c r="H27" s="796" t="s">
        <v>1291</v>
      </c>
      <c r="I27" s="497">
        <v>9653685</v>
      </c>
      <c r="J27" s="475">
        <v>313064</v>
      </c>
      <c r="K27" s="476">
        <v>968675</v>
      </c>
      <c r="L27" s="476">
        <v>0</v>
      </c>
      <c r="M27" s="476">
        <v>0</v>
      </c>
      <c r="N27" s="476">
        <v>0</v>
      </c>
      <c r="O27" s="476">
        <v>0</v>
      </c>
      <c r="P27" s="476">
        <v>0</v>
      </c>
      <c r="Q27" s="777">
        <f t="shared" si="0"/>
        <v>10935424</v>
      </c>
      <c r="R27" s="596"/>
      <c r="T27" s="900"/>
      <c r="U27" s="901"/>
    </row>
    <row r="28" spans="1:21" ht="16.899999999999999" customHeight="1">
      <c r="A28" s="49">
        <v>2</v>
      </c>
      <c r="B28" s="50">
        <v>1</v>
      </c>
      <c r="C28" s="50">
        <v>1</v>
      </c>
      <c r="D28" s="50">
        <v>2</v>
      </c>
      <c r="E28" s="50">
        <v>0</v>
      </c>
      <c r="F28" s="50">
        <v>24</v>
      </c>
      <c r="G28" s="485">
        <v>12</v>
      </c>
      <c r="H28" s="792" t="s">
        <v>1292</v>
      </c>
      <c r="I28" s="497">
        <v>5388043</v>
      </c>
      <c r="J28" s="475">
        <v>220809</v>
      </c>
      <c r="K28" s="476">
        <v>430767</v>
      </c>
      <c r="L28" s="476">
        <v>0</v>
      </c>
      <c r="M28" s="476">
        <v>0</v>
      </c>
      <c r="N28" s="476">
        <v>0</v>
      </c>
      <c r="O28" s="475">
        <v>0</v>
      </c>
      <c r="P28" s="476">
        <v>0</v>
      </c>
      <c r="Q28" s="777">
        <f t="shared" si="0"/>
        <v>6039619</v>
      </c>
      <c r="R28" s="596"/>
      <c r="T28" s="900"/>
      <c r="U28" s="901"/>
    </row>
    <row r="29" spans="1:21" ht="16.899999999999999" customHeight="1">
      <c r="A29" s="49">
        <v>2</v>
      </c>
      <c r="B29" s="50">
        <v>1</v>
      </c>
      <c r="C29" s="50">
        <v>1</v>
      </c>
      <c r="D29" s="50">
        <v>2</v>
      </c>
      <c r="E29" s="50">
        <v>0</v>
      </c>
      <c r="F29" s="50">
        <v>24</v>
      </c>
      <c r="G29" s="485">
        <v>13</v>
      </c>
      <c r="H29" s="792" t="s">
        <v>1293</v>
      </c>
      <c r="I29" s="497">
        <v>8013552</v>
      </c>
      <c r="J29" s="475">
        <v>345896</v>
      </c>
      <c r="K29" s="476">
        <v>500000</v>
      </c>
      <c r="L29" s="476">
        <v>0</v>
      </c>
      <c r="M29" s="476">
        <v>0</v>
      </c>
      <c r="N29" s="476">
        <v>0</v>
      </c>
      <c r="O29" s="475">
        <v>0</v>
      </c>
      <c r="P29" s="476">
        <v>0</v>
      </c>
      <c r="Q29" s="777">
        <f t="shared" si="0"/>
        <v>8859448</v>
      </c>
      <c r="R29" s="596"/>
      <c r="T29" s="900"/>
      <c r="U29" s="901"/>
    </row>
    <row r="30" spans="1:21" ht="16.899999999999999" customHeight="1">
      <c r="A30" s="49">
        <v>2</v>
      </c>
      <c r="B30" s="50">
        <v>1</v>
      </c>
      <c r="C30" s="50">
        <v>1</v>
      </c>
      <c r="D30" s="50">
        <v>2</v>
      </c>
      <c r="E30" s="50">
        <v>0</v>
      </c>
      <c r="F30" s="50">
        <v>24</v>
      </c>
      <c r="G30" s="485">
        <v>14</v>
      </c>
      <c r="H30" s="798" t="s">
        <v>1294</v>
      </c>
      <c r="I30" s="497">
        <v>243349564</v>
      </c>
      <c r="J30" s="475">
        <v>13108493</v>
      </c>
      <c r="K30" s="476">
        <v>74281460</v>
      </c>
      <c r="L30" s="476">
        <v>0</v>
      </c>
      <c r="M30" s="475">
        <v>0</v>
      </c>
      <c r="N30" s="476">
        <v>0</v>
      </c>
      <c r="O30" s="475">
        <v>0</v>
      </c>
      <c r="P30" s="475">
        <v>0</v>
      </c>
      <c r="Q30" s="777">
        <f t="shared" si="0"/>
        <v>330739517</v>
      </c>
      <c r="R30" s="596"/>
      <c r="T30" s="900"/>
      <c r="U30" s="901"/>
    </row>
    <row r="31" spans="1:21" ht="16.899999999999999" customHeight="1">
      <c r="A31" s="49">
        <v>2</v>
      </c>
      <c r="B31" s="50">
        <v>1</v>
      </c>
      <c r="C31" s="50">
        <v>1</v>
      </c>
      <c r="D31" s="50">
        <v>2</v>
      </c>
      <c r="E31" s="50">
        <v>0</v>
      </c>
      <c r="F31" s="50">
        <v>24</v>
      </c>
      <c r="G31" s="472">
        <v>15</v>
      </c>
      <c r="H31" s="792" t="s">
        <v>1295</v>
      </c>
      <c r="I31" s="497">
        <v>188284701</v>
      </c>
      <c r="J31" s="475">
        <v>12026571</v>
      </c>
      <c r="K31" s="476">
        <v>30769653</v>
      </c>
      <c r="L31" s="476">
        <v>0</v>
      </c>
      <c r="M31" s="475">
        <v>0</v>
      </c>
      <c r="N31" s="476">
        <v>0</v>
      </c>
      <c r="O31" s="475">
        <v>5259521</v>
      </c>
      <c r="P31" s="475">
        <v>0</v>
      </c>
      <c r="Q31" s="777">
        <f t="shared" si="0"/>
        <v>236340446</v>
      </c>
      <c r="R31" s="596"/>
      <c r="T31" s="900"/>
      <c r="U31" s="901"/>
    </row>
    <row r="32" spans="1:21" ht="16.899999999999999" customHeight="1">
      <c r="A32" s="49">
        <v>2</v>
      </c>
      <c r="B32" s="50">
        <v>1</v>
      </c>
      <c r="C32" s="50">
        <v>1</v>
      </c>
      <c r="D32" s="50">
        <v>2</v>
      </c>
      <c r="E32" s="50">
        <v>0</v>
      </c>
      <c r="F32" s="50">
        <v>24</v>
      </c>
      <c r="G32" s="472">
        <v>16</v>
      </c>
      <c r="H32" s="794" t="s">
        <v>125</v>
      </c>
      <c r="I32" s="497">
        <v>144450370</v>
      </c>
      <c r="J32" s="475">
        <v>0</v>
      </c>
      <c r="K32" s="476">
        <v>0</v>
      </c>
      <c r="L32" s="476">
        <v>0</v>
      </c>
      <c r="M32" s="475">
        <v>0</v>
      </c>
      <c r="N32" s="476">
        <v>0</v>
      </c>
      <c r="O32" s="475">
        <v>0</v>
      </c>
      <c r="P32" s="475">
        <v>0</v>
      </c>
      <c r="Q32" s="777">
        <f t="shared" si="0"/>
        <v>144450370</v>
      </c>
      <c r="R32" s="596"/>
      <c r="T32" s="900"/>
      <c r="U32" s="901"/>
    </row>
    <row r="33" spans="1:21" ht="16.899999999999999" customHeight="1">
      <c r="A33" s="49">
        <v>2</v>
      </c>
      <c r="B33" s="50">
        <v>1</v>
      </c>
      <c r="C33" s="50">
        <v>1</v>
      </c>
      <c r="D33" s="50">
        <v>2</v>
      </c>
      <c r="E33" s="50">
        <v>0</v>
      </c>
      <c r="F33" s="50">
        <v>24</v>
      </c>
      <c r="G33" s="485">
        <v>17</v>
      </c>
      <c r="H33" s="797" t="s">
        <v>126</v>
      </c>
      <c r="I33" s="497">
        <v>7118858</v>
      </c>
      <c r="J33" s="475">
        <v>0</v>
      </c>
      <c r="K33" s="476">
        <v>555311</v>
      </c>
      <c r="L33" s="476">
        <v>31857500</v>
      </c>
      <c r="M33" s="475">
        <v>0</v>
      </c>
      <c r="N33" s="476">
        <v>0</v>
      </c>
      <c r="O33" s="475">
        <v>0</v>
      </c>
      <c r="P33" s="475">
        <v>0</v>
      </c>
      <c r="Q33" s="777">
        <f t="shared" si="0"/>
        <v>39531669</v>
      </c>
      <c r="R33" s="596"/>
      <c r="T33" s="900"/>
      <c r="U33" s="901"/>
    </row>
    <row r="34" spans="1:21" ht="16.899999999999999" customHeight="1">
      <c r="A34" s="49">
        <v>2</v>
      </c>
      <c r="B34" s="50">
        <v>1</v>
      </c>
      <c r="C34" s="50">
        <v>1</v>
      </c>
      <c r="D34" s="50">
        <v>2</v>
      </c>
      <c r="E34" s="50">
        <v>0</v>
      </c>
      <c r="F34" s="50">
        <v>24</v>
      </c>
      <c r="G34" s="485">
        <v>18</v>
      </c>
      <c r="H34" s="797" t="s">
        <v>1296</v>
      </c>
      <c r="I34" s="497">
        <v>2151529</v>
      </c>
      <c r="J34" s="475">
        <v>233000</v>
      </c>
      <c r="K34" s="476">
        <v>241252</v>
      </c>
      <c r="L34" s="476">
        <v>1327</v>
      </c>
      <c r="M34" s="475">
        <v>0</v>
      </c>
      <c r="N34" s="476">
        <v>0</v>
      </c>
      <c r="O34" s="475">
        <v>0</v>
      </c>
      <c r="P34" s="475">
        <v>0</v>
      </c>
      <c r="Q34" s="777">
        <f t="shared" si="0"/>
        <v>2627108</v>
      </c>
      <c r="R34" s="596"/>
      <c r="T34" s="900"/>
      <c r="U34" s="901"/>
    </row>
    <row r="35" spans="1:21" ht="16.899999999999999" customHeight="1">
      <c r="A35" s="49">
        <v>2</v>
      </c>
      <c r="B35" s="50">
        <v>1</v>
      </c>
      <c r="C35" s="50">
        <v>1</v>
      </c>
      <c r="D35" s="50">
        <v>2</v>
      </c>
      <c r="E35" s="50">
        <v>0</v>
      </c>
      <c r="F35" s="50">
        <v>24</v>
      </c>
      <c r="G35" s="472">
        <v>19</v>
      </c>
      <c r="H35" s="797" t="s">
        <v>1297</v>
      </c>
      <c r="I35" s="497">
        <v>16883876</v>
      </c>
      <c r="J35" s="475">
        <v>378036</v>
      </c>
      <c r="K35" s="476">
        <v>20767004</v>
      </c>
      <c r="L35" s="476">
        <v>0</v>
      </c>
      <c r="M35" s="475">
        <v>0</v>
      </c>
      <c r="N35" s="476">
        <v>0</v>
      </c>
      <c r="O35" s="475">
        <v>0</v>
      </c>
      <c r="P35" s="475">
        <v>0</v>
      </c>
      <c r="Q35" s="777">
        <f t="shared" si="0"/>
        <v>38028916</v>
      </c>
      <c r="R35" s="596"/>
      <c r="T35" s="900"/>
      <c r="U35" s="901"/>
    </row>
    <row r="36" spans="1:21" ht="16.899999999999999" customHeight="1">
      <c r="A36" s="49">
        <v>2</v>
      </c>
      <c r="B36" s="50">
        <v>1</v>
      </c>
      <c r="C36" s="50">
        <v>1</v>
      </c>
      <c r="D36" s="50">
        <v>2</v>
      </c>
      <c r="E36" s="50">
        <v>0</v>
      </c>
      <c r="F36" s="50">
        <v>24</v>
      </c>
      <c r="G36" s="472">
        <v>20</v>
      </c>
      <c r="H36" s="797" t="s">
        <v>1298</v>
      </c>
      <c r="I36" s="497">
        <v>14459623</v>
      </c>
      <c r="J36" s="475">
        <v>0</v>
      </c>
      <c r="K36" s="476">
        <v>2133061</v>
      </c>
      <c r="L36" s="476">
        <v>5502</v>
      </c>
      <c r="M36" s="475">
        <v>0</v>
      </c>
      <c r="N36" s="476">
        <v>0</v>
      </c>
      <c r="O36" s="475">
        <v>0</v>
      </c>
      <c r="P36" s="475">
        <v>0</v>
      </c>
      <c r="Q36" s="777">
        <f t="shared" si="0"/>
        <v>16598186</v>
      </c>
      <c r="R36" s="596"/>
      <c r="T36" s="900"/>
      <c r="U36" s="901"/>
    </row>
    <row r="37" spans="1:21" ht="16.899999999999999" customHeight="1">
      <c r="A37" s="49">
        <v>2</v>
      </c>
      <c r="B37" s="50">
        <v>1</v>
      </c>
      <c r="C37" s="50">
        <v>1</v>
      </c>
      <c r="D37" s="50">
        <v>2</v>
      </c>
      <c r="E37" s="50">
        <v>0</v>
      </c>
      <c r="F37" s="50">
        <v>24</v>
      </c>
      <c r="G37" s="485">
        <v>21</v>
      </c>
      <c r="H37" s="796" t="s">
        <v>1299</v>
      </c>
      <c r="I37" s="497">
        <v>14456290</v>
      </c>
      <c r="J37" s="475">
        <v>6000</v>
      </c>
      <c r="K37" s="476">
        <v>1082056</v>
      </c>
      <c r="L37" s="476">
        <v>20483</v>
      </c>
      <c r="M37" s="475">
        <v>0</v>
      </c>
      <c r="N37" s="476">
        <v>0</v>
      </c>
      <c r="O37" s="475">
        <v>0</v>
      </c>
      <c r="P37" s="475">
        <v>0</v>
      </c>
      <c r="Q37" s="777">
        <f t="shared" si="0"/>
        <v>15564829</v>
      </c>
      <c r="R37" s="596"/>
      <c r="T37" s="900"/>
      <c r="U37" s="901"/>
    </row>
    <row r="38" spans="1:21" ht="16.899999999999999" customHeight="1">
      <c r="A38" s="49">
        <v>2</v>
      </c>
      <c r="B38" s="50">
        <v>1</v>
      </c>
      <c r="C38" s="50">
        <v>1</v>
      </c>
      <c r="D38" s="50">
        <v>2</v>
      </c>
      <c r="E38" s="50">
        <v>0</v>
      </c>
      <c r="F38" s="50">
        <v>24</v>
      </c>
      <c r="G38" s="591" t="s">
        <v>525</v>
      </c>
      <c r="H38" s="799" t="s">
        <v>1300</v>
      </c>
      <c r="I38" s="497">
        <v>188721426</v>
      </c>
      <c r="J38" s="475">
        <v>8268392</v>
      </c>
      <c r="K38" s="476">
        <v>14299751</v>
      </c>
      <c r="L38" s="476">
        <v>14973326</v>
      </c>
      <c r="M38" s="475">
        <v>0</v>
      </c>
      <c r="N38" s="476">
        <v>0</v>
      </c>
      <c r="O38" s="475">
        <v>0</v>
      </c>
      <c r="P38" s="475">
        <v>0</v>
      </c>
      <c r="Q38" s="777">
        <f t="shared" si="0"/>
        <v>226262895</v>
      </c>
      <c r="R38" s="596"/>
      <c r="T38" s="900"/>
      <c r="U38" s="901"/>
    </row>
    <row r="39" spans="1:21" ht="16.899999999999999" customHeight="1">
      <c r="A39" s="49">
        <v>2</v>
      </c>
      <c r="B39" s="50">
        <v>1</v>
      </c>
      <c r="C39" s="50">
        <v>1</v>
      </c>
      <c r="D39" s="50">
        <v>2</v>
      </c>
      <c r="E39" s="50">
        <v>0</v>
      </c>
      <c r="F39" s="50">
        <v>24</v>
      </c>
      <c r="G39" s="591" t="s">
        <v>526</v>
      </c>
      <c r="H39" s="792" t="s">
        <v>1301</v>
      </c>
      <c r="I39" s="497">
        <v>23439967</v>
      </c>
      <c r="J39" s="475">
        <v>576570</v>
      </c>
      <c r="K39" s="476">
        <v>2681977</v>
      </c>
      <c r="L39" s="476">
        <v>71180565</v>
      </c>
      <c r="M39" s="475">
        <v>0</v>
      </c>
      <c r="N39" s="476">
        <v>0</v>
      </c>
      <c r="O39" s="475">
        <v>0</v>
      </c>
      <c r="P39" s="475">
        <v>0</v>
      </c>
      <c r="Q39" s="777">
        <f t="shared" si="0"/>
        <v>97879079</v>
      </c>
      <c r="R39" s="596"/>
      <c r="T39" s="900"/>
      <c r="U39" s="901"/>
    </row>
    <row r="40" spans="1:21" ht="16.899999999999999" customHeight="1">
      <c r="A40" s="49">
        <v>2</v>
      </c>
      <c r="B40" s="50">
        <v>1</v>
      </c>
      <c r="C40" s="50">
        <v>1</v>
      </c>
      <c r="D40" s="50">
        <v>2</v>
      </c>
      <c r="E40" s="50">
        <v>0</v>
      </c>
      <c r="F40" s="50">
        <v>24</v>
      </c>
      <c r="G40" s="472">
        <v>24</v>
      </c>
      <c r="H40" s="794" t="s">
        <v>1302</v>
      </c>
      <c r="I40" s="497">
        <v>7451769</v>
      </c>
      <c r="J40" s="475">
        <v>878546</v>
      </c>
      <c r="K40" s="476">
        <v>6197374</v>
      </c>
      <c r="L40" s="476">
        <v>0</v>
      </c>
      <c r="M40" s="475">
        <v>0</v>
      </c>
      <c r="N40" s="476">
        <v>0</v>
      </c>
      <c r="O40" s="475">
        <v>0</v>
      </c>
      <c r="P40" s="475">
        <v>0</v>
      </c>
      <c r="Q40" s="777">
        <f t="shared" si="0"/>
        <v>14527689</v>
      </c>
      <c r="R40" s="596"/>
      <c r="T40" s="900"/>
      <c r="U40" s="901"/>
    </row>
    <row r="41" spans="1:21" ht="16.899999999999999" customHeight="1">
      <c r="A41" s="49">
        <v>2</v>
      </c>
      <c r="B41" s="50">
        <v>1</v>
      </c>
      <c r="C41" s="50">
        <v>1</v>
      </c>
      <c r="D41" s="50">
        <v>2</v>
      </c>
      <c r="E41" s="50">
        <v>0</v>
      </c>
      <c r="F41" s="50">
        <v>24</v>
      </c>
      <c r="G41" s="472">
        <v>25</v>
      </c>
      <c r="H41" s="800" t="s">
        <v>1303</v>
      </c>
      <c r="I41" s="497">
        <v>5343151</v>
      </c>
      <c r="J41" s="475">
        <v>186870</v>
      </c>
      <c r="K41" s="476">
        <v>1457430</v>
      </c>
      <c r="L41" s="476">
        <v>681630</v>
      </c>
      <c r="M41" s="475">
        <v>0</v>
      </c>
      <c r="N41" s="476">
        <v>0</v>
      </c>
      <c r="O41" s="475">
        <v>0</v>
      </c>
      <c r="P41" s="475">
        <v>0</v>
      </c>
      <c r="Q41" s="777">
        <f t="shared" si="0"/>
        <v>7669081</v>
      </c>
      <c r="R41" s="596"/>
      <c r="T41" s="900"/>
      <c r="U41" s="901"/>
    </row>
    <row r="42" spans="1:21" ht="16.899999999999999" customHeight="1">
      <c r="A42" s="49">
        <v>2</v>
      </c>
      <c r="B42" s="50">
        <v>1</v>
      </c>
      <c r="C42" s="50">
        <v>1</v>
      </c>
      <c r="D42" s="50">
        <v>2</v>
      </c>
      <c r="E42" s="50">
        <v>0</v>
      </c>
      <c r="F42" s="50">
        <v>24</v>
      </c>
      <c r="G42" s="591" t="s">
        <v>527</v>
      </c>
      <c r="H42" s="801" t="s">
        <v>127</v>
      </c>
      <c r="I42" s="497">
        <v>104350407</v>
      </c>
      <c r="J42" s="475">
        <v>450019</v>
      </c>
      <c r="K42" s="476">
        <v>4994616</v>
      </c>
      <c r="L42" s="476">
        <v>1688</v>
      </c>
      <c r="M42" s="475">
        <v>4700000</v>
      </c>
      <c r="N42" s="476">
        <v>0</v>
      </c>
      <c r="O42" s="475">
        <v>0</v>
      </c>
      <c r="P42" s="475">
        <v>0</v>
      </c>
      <c r="Q42" s="777">
        <f t="shared" si="0"/>
        <v>114496730</v>
      </c>
      <c r="R42" s="596"/>
      <c r="T42" s="900"/>
      <c r="U42" s="901"/>
    </row>
    <row r="43" spans="1:21" ht="16.899999999999999" customHeight="1">
      <c r="A43" s="49">
        <v>2</v>
      </c>
      <c r="B43" s="50">
        <v>1</v>
      </c>
      <c r="C43" s="50">
        <v>1</v>
      </c>
      <c r="D43" s="50">
        <v>2</v>
      </c>
      <c r="E43" s="50">
        <v>0</v>
      </c>
      <c r="F43" s="50">
        <v>24</v>
      </c>
      <c r="G43" s="591" t="s">
        <v>528</v>
      </c>
      <c r="H43" s="796" t="s">
        <v>128</v>
      </c>
      <c r="I43" s="497">
        <v>42558016</v>
      </c>
      <c r="J43" s="475">
        <v>5400000</v>
      </c>
      <c r="K43" s="476">
        <v>1984629</v>
      </c>
      <c r="L43" s="476">
        <v>0</v>
      </c>
      <c r="M43" s="475">
        <v>0</v>
      </c>
      <c r="N43" s="476">
        <v>0</v>
      </c>
      <c r="O43" s="475">
        <v>0</v>
      </c>
      <c r="P43" s="475">
        <v>0</v>
      </c>
      <c r="Q43" s="777">
        <f t="shared" si="0"/>
        <v>49942645</v>
      </c>
      <c r="R43" s="596"/>
      <c r="S43" s="611"/>
      <c r="T43" s="900"/>
      <c r="U43" s="901"/>
    </row>
    <row r="44" spans="1:21" ht="27.75" customHeight="1">
      <c r="A44" s="49">
        <v>2</v>
      </c>
      <c r="B44" s="50">
        <v>1</v>
      </c>
      <c r="C44" s="50">
        <v>1</v>
      </c>
      <c r="D44" s="50">
        <v>2</v>
      </c>
      <c r="E44" s="50">
        <v>0</v>
      </c>
      <c r="F44" s="50">
        <v>24</v>
      </c>
      <c r="G44" s="485">
        <v>28</v>
      </c>
      <c r="H44" s="792" t="s">
        <v>1304</v>
      </c>
      <c r="I44" s="497">
        <v>48754409</v>
      </c>
      <c r="J44" s="475">
        <v>52993232</v>
      </c>
      <c r="K44" s="476">
        <v>126678782</v>
      </c>
      <c r="L44" s="476">
        <v>3085096</v>
      </c>
      <c r="M44" s="475">
        <v>9883933</v>
      </c>
      <c r="N44" s="476">
        <v>0</v>
      </c>
      <c r="O44" s="475">
        <v>0</v>
      </c>
      <c r="P44" s="475">
        <v>0</v>
      </c>
      <c r="Q44" s="777">
        <f t="shared" si="0"/>
        <v>241395452</v>
      </c>
      <c r="R44" s="612"/>
      <c r="T44" s="900"/>
      <c r="U44" s="901"/>
    </row>
    <row r="45" spans="1:21" ht="29.45" customHeight="1">
      <c r="A45" s="49">
        <v>2</v>
      </c>
      <c r="B45" s="50">
        <v>1</v>
      </c>
      <c r="C45" s="50">
        <v>1</v>
      </c>
      <c r="D45" s="50">
        <v>2</v>
      </c>
      <c r="E45" s="50">
        <v>0</v>
      </c>
      <c r="F45" s="50">
        <v>24</v>
      </c>
      <c r="G45" s="485">
        <v>29</v>
      </c>
      <c r="H45" s="792" t="s">
        <v>1305</v>
      </c>
      <c r="I45" s="497">
        <v>22808537</v>
      </c>
      <c r="J45" s="475">
        <v>613910</v>
      </c>
      <c r="K45" s="476">
        <v>2098029</v>
      </c>
      <c r="L45" s="476">
        <v>44802</v>
      </c>
      <c r="M45" s="475">
        <v>0</v>
      </c>
      <c r="N45" s="476">
        <v>0</v>
      </c>
      <c r="O45" s="475">
        <v>0</v>
      </c>
      <c r="P45" s="475">
        <v>0</v>
      </c>
      <c r="Q45" s="777">
        <f t="shared" si="0"/>
        <v>25565278</v>
      </c>
      <c r="R45" s="612"/>
      <c r="T45" s="900"/>
      <c r="U45" s="901"/>
    </row>
    <row r="46" spans="1:21" ht="16.899999999999999" customHeight="1">
      <c r="A46" s="49">
        <v>2</v>
      </c>
      <c r="B46" s="50">
        <v>1</v>
      </c>
      <c r="C46" s="50">
        <v>1</v>
      </c>
      <c r="D46" s="50">
        <v>2</v>
      </c>
      <c r="E46" s="50">
        <v>0</v>
      </c>
      <c r="F46" s="50">
        <v>24</v>
      </c>
      <c r="G46" s="485">
        <v>30</v>
      </c>
      <c r="H46" s="792" t="s">
        <v>1306</v>
      </c>
      <c r="I46" s="497">
        <v>32642681</v>
      </c>
      <c r="J46" s="475">
        <v>2123185</v>
      </c>
      <c r="K46" s="476">
        <v>32256831</v>
      </c>
      <c r="L46" s="476">
        <v>0</v>
      </c>
      <c r="M46" s="475">
        <v>310002</v>
      </c>
      <c r="N46" s="476">
        <v>0</v>
      </c>
      <c r="O46" s="475">
        <v>0</v>
      </c>
      <c r="P46" s="475">
        <v>0</v>
      </c>
      <c r="Q46" s="777">
        <f t="shared" si="0"/>
        <v>67332699</v>
      </c>
      <c r="R46" s="612"/>
      <c r="T46" s="900"/>
      <c r="U46" s="901"/>
    </row>
    <row r="47" spans="1:21" ht="25.5" customHeight="1">
      <c r="A47" s="49">
        <v>2</v>
      </c>
      <c r="B47" s="50">
        <v>1</v>
      </c>
      <c r="C47" s="50">
        <v>1</v>
      </c>
      <c r="D47" s="50">
        <v>2</v>
      </c>
      <c r="E47" s="50">
        <v>0</v>
      </c>
      <c r="F47" s="50">
        <v>24</v>
      </c>
      <c r="G47" s="485">
        <v>31</v>
      </c>
      <c r="H47" s="792" t="s">
        <v>1307</v>
      </c>
      <c r="I47" s="497">
        <v>6944360</v>
      </c>
      <c r="J47" s="475">
        <v>146539</v>
      </c>
      <c r="K47" s="476">
        <v>3388570</v>
      </c>
      <c r="L47" s="476">
        <v>1223</v>
      </c>
      <c r="M47" s="475">
        <v>0</v>
      </c>
      <c r="N47" s="476">
        <v>0</v>
      </c>
      <c r="O47" s="475">
        <v>0</v>
      </c>
      <c r="P47" s="475">
        <v>0</v>
      </c>
      <c r="Q47" s="777">
        <f t="shared" si="0"/>
        <v>10480692</v>
      </c>
      <c r="R47" s="612"/>
      <c r="T47" s="900"/>
      <c r="U47" s="901"/>
    </row>
    <row r="48" spans="1:21" ht="16.899999999999999" customHeight="1">
      <c r="A48" s="49">
        <v>2</v>
      </c>
      <c r="B48" s="50">
        <v>1</v>
      </c>
      <c r="C48" s="50">
        <v>1</v>
      </c>
      <c r="D48" s="50">
        <v>2</v>
      </c>
      <c r="E48" s="50">
        <v>0</v>
      </c>
      <c r="F48" s="50">
        <v>24</v>
      </c>
      <c r="G48" s="485">
        <v>32</v>
      </c>
      <c r="H48" s="792" t="s">
        <v>1308</v>
      </c>
      <c r="I48" s="497">
        <v>32324010</v>
      </c>
      <c r="J48" s="475">
        <v>0</v>
      </c>
      <c r="K48" s="476">
        <v>2579415</v>
      </c>
      <c r="L48" s="476">
        <v>13495</v>
      </c>
      <c r="M48" s="475">
        <v>0</v>
      </c>
      <c r="N48" s="476">
        <v>0</v>
      </c>
      <c r="O48" s="475">
        <v>0</v>
      </c>
      <c r="P48" s="475">
        <v>0</v>
      </c>
      <c r="Q48" s="777">
        <f t="shared" si="0"/>
        <v>34916920</v>
      </c>
      <c r="R48" s="612"/>
      <c r="T48" s="900"/>
      <c r="U48" s="901"/>
    </row>
    <row r="49" spans="1:21" ht="16.899999999999999" customHeight="1">
      <c r="A49" s="49">
        <v>2</v>
      </c>
      <c r="B49" s="50">
        <v>1</v>
      </c>
      <c r="C49" s="50">
        <v>1</v>
      </c>
      <c r="D49" s="50">
        <v>2</v>
      </c>
      <c r="E49" s="50">
        <v>0</v>
      </c>
      <c r="F49" s="50">
        <v>24</v>
      </c>
      <c r="G49" s="485">
        <v>33</v>
      </c>
      <c r="H49" s="792" t="s">
        <v>1309</v>
      </c>
      <c r="I49" s="497">
        <v>15542904</v>
      </c>
      <c r="J49" s="475">
        <v>688286</v>
      </c>
      <c r="K49" s="476">
        <v>1461330</v>
      </c>
      <c r="L49" s="476">
        <v>13054</v>
      </c>
      <c r="M49" s="475">
        <v>0</v>
      </c>
      <c r="N49" s="476">
        <v>0</v>
      </c>
      <c r="O49" s="475">
        <v>0</v>
      </c>
      <c r="P49" s="475">
        <v>0</v>
      </c>
      <c r="Q49" s="777">
        <f t="shared" si="0"/>
        <v>17705574</v>
      </c>
      <c r="R49" s="612"/>
      <c r="T49" s="900"/>
      <c r="U49" s="901"/>
    </row>
    <row r="50" spans="1:21" ht="16.899999999999999" customHeight="1">
      <c r="A50" s="49">
        <v>2</v>
      </c>
      <c r="B50" s="50">
        <v>1</v>
      </c>
      <c r="C50" s="50">
        <v>1</v>
      </c>
      <c r="D50" s="50">
        <v>2</v>
      </c>
      <c r="E50" s="50">
        <v>0</v>
      </c>
      <c r="F50" s="50">
        <v>24</v>
      </c>
      <c r="G50" s="485">
        <v>34</v>
      </c>
      <c r="H50" s="792" t="s">
        <v>1310</v>
      </c>
      <c r="I50" s="497">
        <v>26948832</v>
      </c>
      <c r="J50" s="475">
        <v>123265</v>
      </c>
      <c r="K50" s="476">
        <v>41630814</v>
      </c>
      <c r="L50" s="476">
        <v>0</v>
      </c>
      <c r="M50" s="475">
        <v>0</v>
      </c>
      <c r="N50" s="476">
        <v>0</v>
      </c>
      <c r="O50" s="475">
        <v>0</v>
      </c>
      <c r="P50" s="475">
        <v>0</v>
      </c>
      <c r="Q50" s="777">
        <f t="shared" si="0"/>
        <v>68702911</v>
      </c>
      <c r="R50" s="612"/>
      <c r="T50" s="900"/>
      <c r="U50" s="901"/>
    </row>
    <row r="51" spans="1:21" ht="25.5">
      <c r="A51" s="49">
        <v>2</v>
      </c>
      <c r="B51" s="50">
        <v>1</v>
      </c>
      <c r="C51" s="50">
        <v>1</v>
      </c>
      <c r="D51" s="50">
        <v>2</v>
      </c>
      <c r="E51" s="50">
        <v>0</v>
      </c>
      <c r="F51" s="50">
        <v>24</v>
      </c>
      <c r="G51" s="485">
        <v>35</v>
      </c>
      <c r="H51" s="792" t="s">
        <v>1311</v>
      </c>
      <c r="I51" s="497">
        <v>13862661</v>
      </c>
      <c r="J51" s="475">
        <v>119670</v>
      </c>
      <c r="K51" s="476">
        <v>1292871</v>
      </c>
      <c r="L51" s="476">
        <v>19298</v>
      </c>
      <c r="M51" s="475">
        <v>0</v>
      </c>
      <c r="N51" s="476">
        <v>0</v>
      </c>
      <c r="O51" s="475">
        <v>0</v>
      </c>
      <c r="P51" s="475">
        <v>0</v>
      </c>
      <c r="Q51" s="777">
        <f t="shared" si="0"/>
        <v>15294500</v>
      </c>
      <c r="R51" s="612"/>
      <c r="T51" s="900"/>
      <c r="U51" s="901"/>
    </row>
    <row r="52" spans="1:21" ht="22.5" customHeight="1">
      <c r="A52" s="49">
        <v>2</v>
      </c>
      <c r="B52" s="50">
        <v>1</v>
      </c>
      <c r="C52" s="50">
        <v>1</v>
      </c>
      <c r="D52" s="50">
        <v>2</v>
      </c>
      <c r="E52" s="50">
        <v>0</v>
      </c>
      <c r="F52" s="50">
        <v>24</v>
      </c>
      <c r="G52" s="485">
        <v>36</v>
      </c>
      <c r="H52" s="792" t="s">
        <v>1312</v>
      </c>
      <c r="I52" s="497">
        <v>65618683</v>
      </c>
      <c r="J52" s="475">
        <v>10505493</v>
      </c>
      <c r="K52" s="476">
        <v>16980116</v>
      </c>
      <c r="L52" s="476">
        <v>87009949</v>
      </c>
      <c r="M52" s="475">
        <v>66033</v>
      </c>
      <c r="N52" s="476">
        <v>0</v>
      </c>
      <c r="O52" s="475">
        <v>0</v>
      </c>
      <c r="P52" s="475">
        <v>0</v>
      </c>
      <c r="Q52" s="777">
        <f t="shared" si="0"/>
        <v>180180274</v>
      </c>
      <c r="R52" s="612"/>
      <c r="T52" s="900"/>
      <c r="U52" s="901"/>
    </row>
    <row r="53" spans="1:21" ht="16.899999999999999" customHeight="1">
      <c r="A53" s="49">
        <v>2</v>
      </c>
      <c r="B53" s="50">
        <v>1</v>
      </c>
      <c r="C53" s="50">
        <v>1</v>
      </c>
      <c r="D53" s="50">
        <v>2</v>
      </c>
      <c r="E53" s="50">
        <v>0</v>
      </c>
      <c r="F53" s="50">
        <v>24</v>
      </c>
      <c r="G53" s="485">
        <v>37</v>
      </c>
      <c r="H53" s="792" t="s">
        <v>1313</v>
      </c>
      <c r="I53" s="497">
        <v>24939425</v>
      </c>
      <c r="J53" s="475">
        <v>268000</v>
      </c>
      <c r="K53" s="476">
        <v>799205</v>
      </c>
      <c r="L53" s="476">
        <v>8700000</v>
      </c>
      <c r="M53" s="475">
        <v>0</v>
      </c>
      <c r="N53" s="476">
        <v>0</v>
      </c>
      <c r="O53" s="475">
        <v>0</v>
      </c>
      <c r="P53" s="475">
        <v>0</v>
      </c>
      <c r="Q53" s="777">
        <f t="shared" si="0"/>
        <v>34706630</v>
      </c>
      <c r="R53" s="612"/>
      <c r="T53" s="900"/>
      <c r="U53" s="901"/>
    </row>
    <row r="54" spans="1:21" ht="16.899999999999999" customHeight="1">
      <c r="A54" s="49">
        <v>2</v>
      </c>
      <c r="B54" s="50">
        <v>1</v>
      </c>
      <c r="C54" s="50">
        <v>1</v>
      </c>
      <c r="D54" s="50">
        <v>1</v>
      </c>
      <c r="E54" s="50">
        <v>0</v>
      </c>
      <c r="F54" s="50">
        <v>24</v>
      </c>
      <c r="G54" s="485">
        <v>38</v>
      </c>
      <c r="H54" s="792" t="s">
        <v>1314</v>
      </c>
      <c r="I54" s="497">
        <v>12906825</v>
      </c>
      <c r="J54" s="475">
        <v>770600</v>
      </c>
      <c r="K54" s="476">
        <v>1406958</v>
      </c>
      <c r="L54" s="476">
        <v>0</v>
      </c>
      <c r="M54" s="475">
        <v>0</v>
      </c>
      <c r="N54" s="476">
        <v>0</v>
      </c>
      <c r="O54" s="475">
        <v>0</v>
      </c>
      <c r="P54" s="475">
        <v>0</v>
      </c>
      <c r="Q54" s="777">
        <f t="shared" si="0"/>
        <v>15084383</v>
      </c>
      <c r="R54" s="612"/>
      <c r="T54" s="900"/>
      <c r="U54" s="901"/>
    </row>
    <row r="55" spans="1:21" ht="16.899999999999999" customHeight="1">
      <c r="A55" s="49">
        <v>2</v>
      </c>
      <c r="B55" s="50">
        <v>1</v>
      </c>
      <c r="C55" s="50">
        <v>1</v>
      </c>
      <c r="D55" s="50">
        <v>2</v>
      </c>
      <c r="E55" s="50">
        <v>0</v>
      </c>
      <c r="F55" s="50">
        <v>24</v>
      </c>
      <c r="G55" s="485">
        <v>39</v>
      </c>
      <c r="H55" s="792" t="s">
        <v>1315</v>
      </c>
      <c r="I55" s="497">
        <v>2117872</v>
      </c>
      <c r="J55" s="475">
        <v>75004</v>
      </c>
      <c r="K55" s="476">
        <v>377320</v>
      </c>
      <c r="L55" s="476">
        <v>0</v>
      </c>
      <c r="M55" s="475">
        <v>0</v>
      </c>
      <c r="N55" s="476">
        <v>0</v>
      </c>
      <c r="O55" s="475">
        <v>0</v>
      </c>
      <c r="P55" s="475">
        <v>0</v>
      </c>
      <c r="Q55" s="777">
        <f t="shared" si="0"/>
        <v>2570196</v>
      </c>
      <c r="R55" s="612"/>
      <c r="T55" s="900"/>
      <c r="U55" s="901"/>
    </row>
    <row r="56" spans="1:21" ht="16.899999999999999" customHeight="1">
      <c r="A56" s="49">
        <v>2</v>
      </c>
      <c r="B56" s="50">
        <v>1</v>
      </c>
      <c r="C56" s="50">
        <v>1</v>
      </c>
      <c r="D56" s="50">
        <v>2</v>
      </c>
      <c r="E56" s="50">
        <v>0</v>
      </c>
      <c r="F56" s="50">
        <v>24</v>
      </c>
      <c r="G56" s="485">
        <v>40</v>
      </c>
      <c r="H56" s="792" t="s">
        <v>1316</v>
      </c>
      <c r="I56" s="497">
        <v>2381177</v>
      </c>
      <c r="J56" s="475">
        <v>35000</v>
      </c>
      <c r="K56" s="476">
        <v>1772617</v>
      </c>
      <c r="L56" s="476">
        <v>0</v>
      </c>
      <c r="M56" s="475">
        <v>0</v>
      </c>
      <c r="N56" s="476">
        <v>0</v>
      </c>
      <c r="O56" s="475">
        <v>0</v>
      </c>
      <c r="P56" s="475">
        <v>0</v>
      </c>
      <c r="Q56" s="777">
        <f t="shared" si="0"/>
        <v>4188794</v>
      </c>
      <c r="R56" s="612"/>
      <c r="T56" s="900"/>
      <c r="U56" s="901"/>
    </row>
    <row r="57" spans="1:21" ht="25.5" customHeight="1">
      <c r="A57" s="49">
        <v>2</v>
      </c>
      <c r="B57" s="50">
        <v>1</v>
      </c>
      <c r="C57" s="50">
        <v>1</v>
      </c>
      <c r="D57" s="50">
        <v>2</v>
      </c>
      <c r="E57" s="50">
        <v>0</v>
      </c>
      <c r="F57" s="50">
        <v>24</v>
      </c>
      <c r="G57" s="485">
        <v>41</v>
      </c>
      <c r="H57" s="792" t="s">
        <v>1317</v>
      </c>
      <c r="I57" s="497">
        <v>14126321</v>
      </c>
      <c r="J57" s="475">
        <v>818960</v>
      </c>
      <c r="K57" s="476">
        <v>5571860</v>
      </c>
      <c r="L57" s="476">
        <v>34998623</v>
      </c>
      <c r="M57" s="475">
        <v>0</v>
      </c>
      <c r="N57" s="476">
        <v>0</v>
      </c>
      <c r="O57" s="475">
        <v>0</v>
      </c>
      <c r="P57" s="475">
        <v>0</v>
      </c>
      <c r="Q57" s="777">
        <f t="shared" si="0"/>
        <v>55515764</v>
      </c>
      <c r="R57" s="612"/>
      <c r="T57" s="900"/>
      <c r="U57" s="901"/>
    </row>
    <row r="58" spans="1:21" ht="32.25" customHeight="1">
      <c r="A58" s="49">
        <v>2</v>
      </c>
      <c r="B58" s="50">
        <v>1</v>
      </c>
      <c r="C58" s="50">
        <v>1</v>
      </c>
      <c r="D58" s="50">
        <v>2</v>
      </c>
      <c r="E58" s="50">
        <v>0</v>
      </c>
      <c r="F58" s="50">
        <v>24</v>
      </c>
      <c r="G58" s="485">
        <v>42</v>
      </c>
      <c r="H58" s="792" t="s">
        <v>1318</v>
      </c>
      <c r="I58" s="497">
        <v>59407452</v>
      </c>
      <c r="J58" s="475">
        <v>2083423</v>
      </c>
      <c r="K58" s="476">
        <v>39288936</v>
      </c>
      <c r="L58" s="476">
        <v>19988150</v>
      </c>
      <c r="M58" s="475">
        <v>1303001</v>
      </c>
      <c r="N58" s="476">
        <v>0</v>
      </c>
      <c r="O58" s="475">
        <v>0</v>
      </c>
      <c r="P58" s="475">
        <v>3760000</v>
      </c>
      <c r="Q58" s="777">
        <f t="shared" si="0"/>
        <v>125830962</v>
      </c>
      <c r="R58" s="612"/>
      <c r="T58" s="900"/>
      <c r="U58" s="901"/>
    </row>
    <row r="59" spans="1:21" ht="30.75" customHeight="1">
      <c r="A59" s="49">
        <v>2</v>
      </c>
      <c r="B59" s="50">
        <v>1</v>
      </c>
      <c r="C59" s="50">
        <v>1</v>
      </c>
      <c r="D59" s="50">
        <v>2</v>
      </c>
      <c r="E59" s="50">
        <v>0</v>
      </c>
      <c r="F59" s="50">
        <v>24</v>
      </c>
      <c r="G59" s="485">
        <v>43</v>
      </c>
      <c r="H59" s="792" t="s">
        <v>1319</v>
      </c>
      <c r="I59" s="497">
        <v>14254964</v>
      </c>
      <c r="J59" s="475">
        <v>828000</v>
      </c>
      <c r="K59" s="476">
        <v>2192699</v>
      </c>
      <c r="L59" s="476">
        <v>0</v>
      </c>
      <c r="M59" s="475">
        <v>0</v>
      </c>
      <c r="N59" s="476">
        <v>0</v>
      </c>
      <c r="O59" s="475">
        <v>0</v>
      </c>
      <c r="P59" s="475">
        <v>0</v>
      </c>
      <c r="Q59" s="777">
        <f t="shared" si="0"/>
        <v>17275663</v>
      </c>
      <c r="R59" s="612"/>
      <c r="T59" s="900"/>
      <c r="U59" s="901"/>
    </row>
    <row r="60" spans="1:21" ht="30.75" customHeight="1">
      <c r="A60" s="49">
        <v>2</v>
      </c>
      <c r="B60" s="50">
        <v>1</v>
      </c>
      <c r="C60" s="50">
        <v>1</v>
      </c>
      <c r="D60" s="50">
        <v>2</v>
      </c>
      <c r="E60" s="50">
        <v>0</v>
      </c>
      <c r="F60" s="50">
        <v>24</v>
      </c>
      <c r="G60" s="485">
        <v>44</v>
      </c>
      <c r="H60" s="792" t="s">
        <v>1320</v>
      </c>
      <c r="I60" s="497">
        <v>0</v>
      </c>
      <c r="J60" s="475">
        <v>82000</v>
      </c>
      <c r="K60" s="476">
        <v>568000</v>
      </c>
      <c r="L60" s="476">
        <v>0</v>
      </c>
      <c r="M60" s="475">
        <v>0</v>
      </c>
      <c r="N60" s="476">
        <v>0</v>
      </c>
      <c r="O60" s="475">
        <v>0</v>
      </c>
      <c r="P60" s="475">
        <v>0</v>
      </c>
      <c r="Q60" s="777">
        <f t="shared" si="0"/>
        <v>650000</v>
      </c>
      <c r="R60" s="612"/>
      <c r="U60" s="901"/>
    </row>
    <row r="61" spans="1:21" ht="30.75" customHeight="1">
      <c r="A61" s="49">
        <v>2</v>
      </c>
      <c r="B61" s="50">
        <v>1</v>
      </c>
      <c r="C61" s="50">
        <v>1</v>
      </c>
      <c r="D61" s="50">
        <v>2</v>
      </c>
      <c r="E61" s="50">
        <v>0</v>
      </c>
      <c r="F61" s="50">
        <v>24</v>
      </c>
      <c r="G61" s="485">
        <v>45</v>
      </c>
      <c r="H61" s="792" t="s">
        <v>1321</v>
      </c>
      <c r="I61" s="497"/>
      <c r="J61" s="475"/>
      <c r="K61" s="476"/>
      <c r="L61" s="476"/>
      <c r="M61" s="475"/>
      <c r="N61" s="476"/>
      <c r="O61" s="475"/>
      <c r="P61" s="475"/>
      <c r="Q61" s="589"/>
      <c r="R61" s="612"/>
    </row>
    <row r="62" spans="1:21" ht="6" customHeight="1" thickBot="1">
      <c r="A62" s="613"/>
      <c r="B62" s="614"/>
      <c r="C62" s="614"/>
      <c r="D62" s="614"/>
      <c r="E62" s="614"/>
      <c r="F62" s="614"/>
      <c r="G62" s="614"/>
      <c r="H62" s="632"/>
      <c r="I62" s="633"/>
      <c r="J62" s="634"/>
      <c r="K62" s="634"/>
      <c r="L62" s="634"/>
      <c r="M62" s="634"/>
      <c r="N62" s="634"/>
      <c r="O62" s="634"/>
      <c r="P62" s="634"/>
      <c r="Q62" s="616"/>
      <c r="R62" s="617"/>
    </row>
    <row r="63" spans="1:21" ht="4.5" customHeight="1" thickTop="1" thickBot="1">
      <c r="A63" s="618"/>
      <c r="B63" s="618"/>
      <c r="C63" s="618"/>
      <c r="D63" s="618"/>
      <c r="E63" s="618"/>
      <c r="F63" s="618"/>
      <c r="G63" s="618"/>
      <c r="H63" s="619"/>
      <c r="I63" s="619"/>
      <c r="J63" s="619"/>
      <c r="K63" s="619"/>
      <c r="L63" s="619"/>
      <c r="M63" s="619"/>
      <c r="N63" s="619"/>
      <c r="O63" s="619"/>
      <c r="P63" s="619"/>
      <c r="Q63" s="620"/>
      <c r="R63" s="621"/>
    </row>
    <row r="64" spans="1:21" ht="3" customHeight="1" thickTop="1">
      <c r="A64" s="635"/>
      <c r="B64" s="636"/>
      <c r="C64" s="636"/>
      <c r="D64" s="636"/>
      <c r="E64" s="636"/>
      <c r="F64" s="636"/>
      <c r="G64" s="636"/>
      <c r="H64" s="637"/>
      <c r="I64" s="923"/>
      <c r="J64" s="924"/>
      <c r="K64" s="924"/>
      <c r="L64" s="924"/>
      <c r="M64" s="924"/>
      <c r="N64" s="924"/>
      <c r="O64" s="924"/>
      <c r="P64" s="924"/>
      <c r="Q64" s="1172">
        <f>SUM(Q17:Q63)</f>
        <v>2914436267</v>
      </c>
      <c r="R64" s="1170"/>
    </row>
    <row r="65" spans="1:18" ht="16.149999999999999" customHeight="1">
      <c r="A65" s="638"/>
      <c r="B65" s="639"/>
      <c r="C65" s="639"/>
      <c r="D65" s="639"/>
      <c r="E65" s="639"/>
      <c r="F65" s="639"/>
      <c r="G65" s="639"/>
      <c r="H65" s="922" t="s">
        <v>500</v>
      </c>
      <c r="I65" s="925">
        <f t="shared" ref="I65:P65" si="1">SUM(I15:I64)</f>
        <v>1962933267</v>
      </c>
      <c r="J65" s="925">
        <f t="shared" si="1"/>
        <v>137728518</v>
      </c>
      <c r="K65" s="925">
        <f t="shared" si="1"/>
        <v>510777680</v>
      </c>
      <c r="L65" s="925">
        <f t="shared" si="1"/>
        <v>277714312</v>
      </c>
      <c r="M65" s="925">
        <f t="shared" si="1"/>
        <v>16262969</v>
      </c>
      <c r="N65" s="925">
        <f t="shared" si="1"/>
        <v>0</v>
      </c>
      <c r="O65" s="925">
        <f t="shared" si="1"/>
        <v>5259521</v>
      </c>
      <c r="P65" s="925">
        <f t="shared" si="1"/>
        <v>3760000</v>
      </c>
      <c r="Q65" s="1173"/>
      <c r="R65" s="1174"/>
    </row>
    <row r="66" spans="1:18" ht="3.75" customHeight="1" thickBot="1">
      <c r="A66" s="640"/>
      <c r="B66" s="641"/>
      <c r="C66" s="641"/>
      <c r="D66" s="641"/>
      <c r="E66" s="641"/>
      <c r="F66" s="641"/>
      <c r="G66" s="641"/>
      <c r="H66" s="642"/>
      <c r="I66" s="926"/>
      <c r="J66" s="927"/>
      <c r="K66" s="927"/>
      <c r="L66" s="927"/>
      <c r="M66" s="927"/>
      <c r="N66" s="927"/>
      <c r="O66" s="927"/>
      <c r="P66" s="927"/>
      <c r="Q66" s="1175"/>
      <c r="R66" s="1171"/>
    </row>
    <row r="67" spans="1:18" ht="18" customHeight="1" thickTop="1">
      <c r="A67" s="622"/>
      <c r="B67" s="622"/>
      <c r="C67" s="622"/>
      <c r="D67" s="622"/>
      <c r="E67" s="622"/>
      <c r="F67" s="622"/>
      <c r="G67" s="622"/>
      <c r="R67" s="623"/>
    </row>
    <row r="68" spans="1:18" ht="18" customHeight="1">
      <c r="A68" s="622"/>
      <c r="B68" s="622"/>
      <c r="C68" s="622"/>
      <c r="D68" s="622"/>
      <c r="E68" s="622"/>
      <c r="F68" s="622"/>
      <c r="G68" s="622"/>
      <c r="Q68" s="623"/>
      <c r="R68" s="623"/>
    </row>
    <row r="69" spans="1:18" ht="18" customHeight="1">
      <c r="A69" s="622"/>
      <c r="B69" s="622"/>
      <c r="C69" s="622"/>
      <c r="D69" s="622"/>
      <c r="E69" s="622"/>
      <c r="F69" s="622"/>
      <c r="G69" s="622"/>
      <c r="R69" s="623"/>
    </row>
    <row r="70" spans="1:18" ht="18" customHeight="1">
      <c r="A70" s="622"/>
      <c r="B70" s="622"/>
      <c r="C70" s="622"/>
      <c r="D70" s="622"/>
      <c r="E70" s="622"/>
      <c r="F70" s="622"/>
      <c r="G70" s="622"/>
      <c r="H70" s="624"/>
      <c r="I70" s="899"/>
      <c r="J70" s="899"/>
      <c r="K70" s="899"/>
      <c r="L70" s="899"/>
      <c r="M70" s="899"/>
      <c r="N70" s="899"/>
      <c r="O70" s="899"/>
      <c r="P70" s="899"/>
      <c r="Q70" s="899"/>
      <c r="R70" s="623"/>
    </row>
    <row r="71" spans="1:18" ht="18" customHeight="1">
      <c r="A71" s="622"/>
      <c r="B71" s="622"/>
      <c r="C71" s="622"/>
      <c r="D71" s="622"/>
      <c r="E71" s="622"/>
      <c r="F71" s="622"/>
      <c r="G71" s="622"/>
      <c r="R71" s="623"/>
    </row>
    <row r="72" spans="1:18" ht="18" customHeight="1">
      <c r="A72" s="622"/>
      <c r="B72" s="622"/>
      <c r="C72" s="622"/>
      <c r="D72" s="622"/>
      <c r="E72" s="622"/>
      <c r="F72" s="622"/>
      <c r="G72" s="622"/>
      <c r="R72" s="623"/>
    </row>
    <row r="73" spans="1:18" ht="18" customHeight="1">
      <c r="A73" s="622"/>
      <c r="B73" s="622"/>
      <c r="C73" s="622"/>
      <c r="D73" s="622"/>
      <c r="E73" s="622"/>
      <c r="F73" s="622"/>
      <c r="G73" s="622"/>
      <c r="R73" s="623"/>
    </row>
    <row r="74" spans="1:18" ht="18" customHeight="1">
      <c r="A74" s="622"/>
      <c r="B74" s="622"/>
      <c r="C74" s="622"/>
      <c r="D74" s="622"/>
      <c r="E74" s="622"/>
      <c r="F74" s="622"/>
      <c r="G74" s="622"/>
      <c r="R74" s="623"/>
    </row>
    <row r="75" spans="1:18" ht="18" customHeight="1">
      <c r="A75" s="622"/>
      <c r="B75" s="622"/>
      <c r="C75" s="622"/>
      <c r="D75" s="622"/>
      <c r="E75" s="622"/>
      <c r="F75" s="622"/>
      <c r="G75" s="622"/>
      <c r="R75" s="623"/>
    </row>
    <row r="76" spans="1:18" ht="18" customHeight="1">
      <c r="A76" s="622"/>
      <c r="B76" s="622"/>
      <c r="C76" s="622"/>
      <c r="D76" s="622"/>
      <c r="E76" s="622"/>
      <c r="F76" s="622"/>
      <c r="G76" s="622"/>
      <c r="R76" s="623"/>
    </row>
    <row r="77" spans="1:18" ht="18" customHeight="1">
      <c r="A77" s="622"/>
      <c r="B77" s="622"/>
      <c r="C77" s="622"/>
      <c r="D77" s="622"/>
      <c r="E77" s="622"/>
      <c r="F77" s="622"/>
      <c r="G77" s="622"/>
      <c r="R77" s="623"/>
    </row>
    <row r="78" spans="1:18" ht="18" customHeight="1">
      <c r="A78" s="622"/>
      <c r="B78" s="622"/>
      <c r="C78" s="622"/>
      <c r="D78" s="622"/>
      <c r="E78" s="622"/>
      <c r="F78" s="622"/>
      <c r="G78" s="622"/>
      <c r="R78" s="623"/>
    </row>
    <row r="79" spans="1:18" ht="18" customHeight="1">
      <c r="A79" s="622"/>
      <c r="B79" s="622"/>
      <c r="C79" s="622"/>
      <c r="D79" s="622"/>
      <c r="E79" s="622"/>
      <c r="F79" s="622"/>
      <c r="G79" s="622"/>
      <c r="R79" s="623"/>
    </row>
    <row r="80" spans="1:18" ht="18" customHeight="1">
      <c r="A80" s="622"/>
      <c r="B80" s="622"/>
      <c r="C80" s="622"/>
      <c r="D80" s="622"/>
      <c r="E80" s="622"/>
      <c r="F80" s="622"/>
      <c r="G80" s="622"/>
      <c r="R80" s="623"/>
    </row>
    <row r="81" spans="1:18" ht="18" customHeight="1">
      <c r="A81" s="622"/>
      <c r="B81" s="622"/>
      <c r="C81" s="622"/>
      <c r="D81" s="622"/>
      <c r="E81" s="622"/>
      <c r="F81" s="622"/>
      <c r="G81" s="622"/>
      <c r="R81" s="623"/>
    </row>
    <row r="82" spans="1:18" ht="18" customHeight="1">
      <c r="A82" s="622"/>
      <c r="B82" s="622"/>
      <c r="C82" s="622"/>
      <c r="D82" s="622"/>
      <c r="E82" s="622"/>
      <c r="F82" s="622"/>
      <c r="G82" s="622"/>
      <c r="R82" s="623"/>
    </row>
    <row r="83" spans="1:18" ht="18" customHeight="1">
      <c r="A83" s="622"/>
      <c r="B83" s="622"/>
      <c r="C83" s="622"/>
      <c r="D83" s="622"/>
      <c r="E83" s="622"/>
      <c r="F83" s="622"/>
      <c r="G83" s="622"/>
      <c r="R83" s="623"/>
    </row>
    <row r="84" spans="1:18" ht="18" customHeight="1">
      <c r="A84" s="622"/>
      <c r="B84" s="622"/>
      <c r="C84" s="622"/>
      <c r="D84" s="622"/>
      <c r="E84" s="622"/>
      <c r="F84" s="622"/>
      <c r="G84" s="622"/>
      <c r="R84" s="623"/>
    </row>
    <row r="85" spans="1:18" ht="18" customHeight="1">
      <c r="A85" s="622"/>
      <c r="B85" s="622"/>
      <c r="C85" s="622"/>
      <c r="D85" s="622"/>
      <c r="E85" s="622"/>
      <c r="F85" s="622"/>
      <c r="G85" s="622"/>
      <c r="R85" s="623"/>
    </row>
    <row r="86" spans="1:18" ht="18" customHeight="1">
      <c r="A86" s="622"/>
      <c r="B86" s="622"/>
      <c r="C86" s="622"/>
      <c r="D86" s="622"/>
      <c r="E86" s="622"/>
      <c r="F86" s="622"/>
      <c r="G86" s="622"/>
      <c r="R86" s="623"/>
    </row>
    <row r="87" spans="1:18" ht="18" customHeight="1">
      <c r="A87" s="622"/>
      <c r="B87" s="622"/>
      <c r="C87" s="622"/>
      <c r="D87" s="622"/>
      <c r="E87" s="622"/>
      <c r="F87" s="622"/>
      <c r="G87" s="622"/>
      <c r="R87" s="623"/>
    </row>
    <row r="88" spans="1:18" ht="18" customHeight="1">
      <c r="A88" s="622"/>
      <c r="B88" s="622"/>
      <c r="C88" s="622"/>
      <c r="D88" s="622"/>
      <c r="E88" s="622"/>
      <c r="F88" s="622"/>
      <c r="G88" s="622"/>
      <c r="R88" s="623"/>
    </row>
    <row r="89" spans="1:18" ht="18" customHeight="1">
      <c r="A89" s="622"/>
      <c r="B89" s="622"/>
      <c r="C89" s="622"/>
      <c r="D89" s="622"/>
      <c r="E89" s="622"/>
      <c r="F89" s="622"/>
      <c r="G89" s="622"/>
      <c r="R89" s="623"/>
    </row>
    <row r="90" spans="1:18" ht="18" customHeight="1">
      <c r="A90" s="622"/>
      <c r="B90" s="622"/>
      <c r="C90" s="622"/>
      <c r="D90" s="622"/>
      <c r="E90" s="622"/>
      <c r="F90" s="622"/>
      <c r="G90" s="622"/>
      <c r="R90" s="623"/>
    </row>
    <row r="91" spans="1:18" ht="18" customHeight="1">
      <c r="A91" s="622"/>
      <c r="B91" s="622"/>
      <c r="C91" s="622"/>
      <c r="D91" s="622"/>
      <c r="E91" s="622"/>
      <c r="F91" s="622"/>
      <c r="G91" s="622"/>
      <c r="R91" s="623"/>
    </row>
    <row r="92" spans="1:18" ht="18" customHeight="1">
      <c r="A92" s="622"/>
      <c r="B92" s="622"/>
      <c r="C92" s="622"/>
      <c r="D92" s="622"/>
      <c r="E92" s="622"/>
      <c r="F92" s="622"/>
      <c r="G92" s="622"/>
      <c r="R92" s="623"/>
    </row>
    <row r="93" spans="1:18" ht="18" customHeight="1">
      <c r="A93" s="622"/>
      <c r="B93" s="622"/>
      <c r="C93" s="622"/>
      <c r="D93" s="622"/>
      <c r="E93" s="622"/>
      <c r="F93" s="622"/>
      <c r="G93" s="622"/>
      <c r="R93" s="623"/>
    </row>
    <row r="94" spans="1:18" ht="18" customHeight="1">
      <c r="A94" s="622"/>
      <c r="B94" s="622"/>
      <c r="C94" s="622"/>
      <c r="D94" s="622"/>
      <c r="E94" s="622"/>
      <c r="F94" s="622"/>
      <c r="G94" s="622"/>
      <c r="R94" s="623"/>
    </row>
    <row r="95" spans="1:18" ht="18" customHeight="1">
      <c r="A95" s="622"/>
      <c r="B95" s="622"/>
      <c r="C95" s="622"/>
      <c r="D95" s="622"/>
      <c r="E95" s="622"/>
      <c r="F95" s="622"/>
      <c r="G95" s="622"/>
      <c r="R95" s="623"/>
    </row>
    <row r="96" spans="1:18" ht="18" customHeight="1">
      <c r="R96" s="623"/>
    </row>
    <row r="97" spans="18:18" ht="18" customHeight="1">
      <c r="R97" s="623"/>
    </row>
    <row r="98" spans="18:18" ht="18" customHeight="1">
      <c r="R98" s="623"/>
    </row>
    <row r="99" spans="18:18" ht="18" customHeight="1">
      <c r="R99" s="623"/>
    </row>
    <row r="100" spans="18:18" ht="18" customHeight="1">
      <c r="R100" s="623"/>
    </row>
    <row r="101" spans="18:18" ht="18" customHeight="1">
      <c r="R101" s="623"/>
    </row>
  </sheetData>
  <mergeCells count="10">
    <mergeCell ref="Q64:R66"/>
    <mergeCell ref="A1:R1"/>
    <mergeCell ref="A2:R2"/>
    <mergeCell ref="A3:Q3"/>
    <mergeCell ref="A4:R4"/>
    <mergeCell ref="A5:R5"/>
    <mergeCell ref="A7:H8"/>
    <mergeCell ref="I7:P7"/>
    <mergeCell ref="Q7:Q8"/>
    <mergeCell ref="R7:R8"/>
  </mergeCells>
  <printOptions horizontalCentered="1"/>
  <pageMargins left="0.15748031496062992" right="0.15748031496062992" top="0.19685039370078741" bottom="0.19685039370078741" header="0" footer="0"/>
  <pageSetup scale="50" fitToWidth="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72"/>
  <sheetViews>
    <sheetView zoomScale="130" zoomScaleNormal="130" zoomScalePageLayoutView="120" workbookViewId="0">
      <selection activeCell="F34" sqref="F34"/>
    </sheetView>
  </sheetViews>
  <sheetFormatPr baseColWidth="10" defaultColWidth="11.42578125" defaultRowHeight="12.75"/>
  <cols>
    <col min="1" max="1" width="5.7109375" style="825" customWidth="1"/>
    <col min="2" max="8" width="11.42578125" style="825"/>
    <col min="9" max="9" width="11.42578125" style="825" customWidth="1"/>
    <col min="10" max="16384" width="11.42578125" style="825"/>
  </cols>
  <sheetData>
    <row r="1" spans="1:10">
      <c r="A1" s="970"/>
      <c r="B1" s="970"/>
      <c r="C1" s="970"/>
      <c r="D1" s="970"/>
      <c r="E1" s="970"/>
      <c r="F1" s="970"/>
      <c r="G1" s="970"/>
      <c r="H1" s="970"/>
      <c r="I1" s="970"/>
      <c r="J1" s="970"/>
    </row>
    <row r="2" spans="1:10" ht="15.75">
      <c r="A2" s="971" t="s">
        <v>14</v>
      </c>
      <c r="B2" s="971"/>
      <c r="C2" s="971"/>
      <c r="D2" s="971"/>
      <c r="E2" s="971"/>
      <c r="F2" s="971"/>
      <c r="G2" s="971"/>
      <c r="H2" s="971"/>
      <c r="I2" s="971"/>
      <c r="J2" s="971"/>
    </row>
    <row r="3" spans="1:10" ht="15.75">
      <c r="A3" s="971" t="s">
        <v>1127</v>
      </c>
      <c r="B3" s="971"/>
      <c r="C3" s="971"/>
      <c r="D3" s="971"/>
      <c r="E3" s="971"/>
      <c r="F3" s="971"/>
      <c r="G3" s="971"/>
      <c r="H3" s="971"/>
      <c r="I3" s="971"/>
      <c r="J3" s="971"/>
    </row>
    <row r="4" spans="1:10" ht="15.75">
      <c r="A4" s="972" t="s">
        <v>15</v>
      </c>
      <c r="B4" s="972"/>
      <c r="C4" s="972"/>
      <c r="D4" s="972"/>
      <c r="E4" s="972"/>
      <c r="F4" s="972"/>
      <c r="G4" s="972"/>
      <c r="H4" s="972"/>
      <c r="I4" s="972"/>
      <c r="J4" s="972"/>
    </row>
    <row r="6" spans="1:10" ht="16.5" customHeight="1" thickBot="1"/>
    <row r="7" spans="1:10" ht="13.5" thickTop="1">
      <c r="A7" s="826" t="s">
        <v>1050</v>
      </c>
      <c r="B7" s="827"/>
      <c r="C7" s="827"/>
      <c r="D7" s="827"/>
      <c r="E7" s="827"/>
      <c r="F7" s="827"/>
      <c r="G7" s="827"/>
      <c r="H7" s="827"/>
      <c r="I7" s="827"/>
      <c r="J7" s="828"/>
    </row>
    <row r="8" spans="1:10">
      <c r="A8" s="829"/>
      <c r="B8" s="830" t="s">
        <v>17</v>
      </c>
      <c r="C8" s="830"/>
      <c r="D8" s="830"/>
      <c r="E8" s="830"/>
      <c r="F8" s="830"/>
      <c r="G8" s="830"/>
      <c r="H8" s="830"/>
      <c r="I8" s="830"/>
      <c r="J8" s="831"/>
    </row>
    <row r="9" spans="1:10">
      <c r="A9" s="829"/>
      <c r="B9" s="830" t="s">
        <v>18</v>
      </c>
      <c r="C9" s="830"/>
      <c r="D9" s="830"/>
      <c r="E9" s="830"/>
      <c r="F9" s="830"/>
      <c r="G9" s="830"/>
      <c r="H9" s="830"/>
      <c r="I9" s="830"/>
      <c r="J9" s="831"/>
    </row>
    <row r="10" spans="1:10">
      <c r="A10" s="829"/>
      <c r="B10" s="830" t="s">
        <v>1051</v>
      </c>
      <c r="C10" s="830"/>
      <c r="D10" s="830"/>
      <c r="E10" s="830"/>
      <c r="F10" s="830"/>
      <c r="G10" s="830"/>
      <c r="H10" s="830"/>
      <c r="I10" s="830"/>
      <c r="J10" s="831"/>
    </row>
    <row r="11" spans="1:10">
      <c r="A11" s="832" t="s">
        <v>1052</v>
      </c>
      <c r="B11" s="830"/>
      <c r="C11" s="830"/>
      <c r="D11" s="830"/>
      <c r="E11" s="830"/>
      <c r="F11" s="830"/>
      <c r="G11" s="830"/>
      <c r="H11" s="830"/>
      <c r="I11" s="830"/>
      <c r="J11" s="831"/>
    </row>
    <row r="12" spans="1:10">
      <c r="A12" s="829"/>
      <c r="B12" s="830" t="s">
        <v>1053</v>
      </c>
      <c r="C12" s="830"/>
      <c r="D12" s="830"/>
      <c r="E12" s="830"/>
      <c r="F12" s="830"/>
      <c r="G12" s="830"/>
      <c r="H12" s="830"/>
      <c r="I12" s="830"/>
      <c r="J12" s="831"/>
    </row>
    <row r="13" spans="1:10">
      <c r="A13" s="832" t="s">
        <v>1054</v>
      </c>
      <c r="B13" s="830"/>
      <c r="C13" s="830"/>
      <c r="D13" s="830"/>
      <c r="E13" s="830"/>
      <c r="F13" s="830"/>
      <c r="G13" s="830"/>
      <c r="H13" s="830"/>
      <c r="I13" s="830"/>
      <c r="J13" s="831"/>
    </row>
    <row r="14" spans="1:10">
      <c r="A14" s="829"/>
      <c r="B14" s="830" t="s">
        <v>1055</v>
      </c>
      <c r="C14" s="830"/>
      <c r="D14" s="830"/>
      <c r="E14" s="830"/>
      <c r="F14" s="830"/>
      <c r="G14" s="830"/>
      <c r="H14" s="830"/>
      <c r="I14" s="830"/>
      <c r="J14" s="831"/>
    </row>
    <row r="15" spans="1:10">
      <c r="A15" s="832" t="s">
        <v>1056</v>
      </c>
      <c r="B15" s="830"/>
      <c r="C15" s="830"/>
      <c r="D15" s="830"/>
      <c r="E15" s="830"/>
      <c r="F15" s="830"/>
      <c r="G15" s="830"/>
      <c r="H15" s="830"/>
      <c r="I15" s="830"/>
      <c r="J15" s="831"/>
    </row>
    <row r="16" spans="1:10">
      <c r="A16" s="829"/>
      <c r="B16" s="830" t="s">
        <v>1057</v>
      </c>
      <c r="C16" s="830"/>
      <c r="D16" s="830"/>
      <c r="E16" s="830"/>
      <c r="F16" s="830"/>
      <c r="G16" s="830"/>
      <c r="H16" s="830"/>
      <c r="I16" s="830"/>
      <c r="J16" s="831"/>
    </row>
    <row r="17" spans="1:10">
      <c r="A17" s="829"/>
      <c r="B17" s="830" t="s">
        <v>19</v>
      </c>
      <c r="C17" s="830"/>
      <c r="D17" s="830"/>
      <c r="E17" s="830"/>
      <c r="F17" s="830"/>
      <c r="G17" s="830"/>
      <c r="H17" s="830"/>
      <c r="I17" s="830"/>
      <c r="J17" s="831"/>
    </row>
    <row r="18" spans="1:10">
      <c r="A18" s="829"/>
      <c r="B18" s="830" t="s">
        <v>1058</v>
      </c>
      <c r="C18" s="830"/>
      <c r="D18" s="830"/>
      <c r="E18" s="830"/>
      <c r="F18" s="830"/>
      <c r="G18" s="830"/>
      <c r="H18" s="830"/>
      <c r="I18" s="830"/>
      <c r="J18" s="831"/>
    </row>
    <row r="19" spans="1:10">
      <c r="A19" s="829"/>
      <c r="B19" s="830" t="s">
        <v>20</v>
      </c>
      <c r="C19" s="830"/>
      <c r="D19" s="830"/>
      <c r="E19" s="830"/>
      <c r="F19" s="830"/>
      <c r="G19" s="830"/>
      <c r="H19" s="830"/>
      <c r="I19" s="830"/>
      <c r="J19" s="831"/>
    </row>
    <row r="20" spans="1:10">
      <c r="A20" s="832" t="s">
        <v>1059</v>
      </c>
      <c r="B20" s="830"/>
      <c r="C20" s="830"/>
      <c r="D20" s="830"/>
      <c r="E20" s="830"/>
      <c r="F20" s="830"/>
      <c r="G20" s="830"/>
      <c r="H20" s="830"/>
      <c r="I20" s="830"/>
      <c r="J20" s="831"/>
    </row>
    <row r="21" spans="1:10">
      <c r="A21" s="829"/>
      <c r="B21" s="830" t="s">
        <v>1060</v>
      </c>
      <c r="C21" s="830"/>
      <c r="D21" s="830"/>
      <c r="E21" s="830"/>
      <c r="F21" s="830"/>
      <c r="G21" s="830"/>
      <c r="H21" s="830"/>
      <c r="I21" s="830"/>
      <c r="J21" s="831"/>
    </row>
    <row r="22" spans="1:10">
      <c r="A22" s="832" t="s">
        <v>1061</v>
      </c>
      <c r="B22" s="830"/>
      <c r="C22" s="830"/>
      <c r="D22" s="830"/>
      <c r="E22" s="830"/>
      <c r="F22" s="830"/>
      <c r="G22" s="830"/>
      <c r="H22" s="830"/>
      <c r="I22" s="830"/>
      <c r="J22" s="831"/>
    </row>
    <row r="23" spans="1:10">
      <c r="A23" s="829"/>
      <c r="B23" s="830" t="s">
        <v>23</v>
      </c>
      <c r="C23" s="830"/>
      <c r="D23" s="830"/>
      <c r="E23" s="830"/>
      <c r="F23" s="830"/>
      <c r="G23" s="830"/>
      <c r="H23" s="830"/>
      <c r="I23" s="830"/>
      <c r="J23" s="831"/>
    </row>
    <row r="24" spans="1:10">
      <c r="A24" s="829"/>
      <c r="B24" s="830" t="s">
        <v>24</v>
      </c>
      <c r="C24" s="830"/>
      <c r="D24" s="830"/>
      <c r="E24" s="830"/>
      <c r="F24" s="830"/>
      <c r="G24" s="830"/>
      <c r="H24" s="830"/>
      <c r="I24" s="830"/>
      <c r="J24" s="831"/>
    </row>
    <row r="25" spans="1:10">
      <c r="A25" s="832" t="s">
        <v>1062</v>
      </c>
      <c r="B25" s="830"/>
      <c r="C25" s="830"/>
      <c r="D25" s="830"/>
      <c r="E25" s="830"/>
      <c r="F25" s="830"/>
      <c r="G25" s="830"/>
      <c r="H25" s="830"/>
      <c r="I25" s="830"/>
      <c r="J25" s="831"/>
    </row>
    <row r="26" spans="1:10" ht="12.75" customHeight="1">
      <c r="A26" s="829"/>
      <c r="B26" s="968" t="s">
        <v>1063</v>
      </c>
      <c r="C26" s="968"/>
      <c r="D26" s="968"/>
      <c r="E26" s="968"/>
      <c r="F26" s="968"/>
      <c r="G26" s="968"/>
      <c r="H26" s="968"/>
      <c r="I26" s="968"/>
      <c r="J26" s="969"/>
    </row>
    <row r="27" spans="1:10">
      <c r="A27" s="829"/>
      <c r="B27" s="830" t="s">
        <v>26</v>
      </c>
      <c r="C27" s="830"/>
      <c r="D27" s="830"/>
      <c r="E27" s="830"/>
      <c r="F27" s="830"/>
      <c r="G27" s="830"/>
      <c r="H27" s="830"/>
      <c r="I27" s="830"/>
      <c r="J27" s="831"/>
    </row>
    <row r="28" spans="1:10">
      <c r="A28" s="832" t="s">
        <v>1064</v>
      </c>
      <c r="B28" s="830"/>
      <c r="C28" s="830"/>
      <c r="D28" s="830"/>
      <c r="E28" s="830"/>
      <c r="F28" s="830"/>
      <c r="G28" s="830"/>
      <c r="H28" s="830"/>
      <c r="I28" s="830"/>
      <c r="J28" s="831"/>
    </row>
    <row r="29" spans="1:10">
      <c r="A29" s="829"/>
      <c r="B29" s="833" t="s">
        <v>1065</v>
      </c>
      <c r="C29" s="833"/>
      <c r="D29" s="833"/>
      <c r="E29" s="833"/>
      <c r="F29" s="833"/>
      <c r="G29" s="833"/>
      <c r="H29" s="833"/>
      <c r="I29" s="833"/>
      <c r="J29" s="910"/>
    </row>
    <row r="30" spans="1:10">
      <c r="A30" s="832" t="s">
        <v>1066</v>
      </c>
      <c r="B30" s="833"/>
      <c r="C30" s="833"/>
      <c r="D30" s="833"/>
      <c r="E30" s="833"/>
      <c r="F30" s="833"/>
      <c r="G30" s="833"/>
      <c r="H30" s="833"/>
      <c r="I30" s="833"/>
      <c r="J30" s="910"/>
    </row>
    <row r="31" spans="1:10">
      <c r="A31" s="829"/>
      <c r="B31" s="833" t="s">
        <v>1067</v>
      </c>
      <c r="C31" s="833"/>
      <c r="D31" s="833"/>
      <c r="E31" s="833"/>
      <c r="F31" s="833"/>
      <c r="G31" s="833"/>
      <c r="H31" s="833"/>
      <c r="I31" s="833"/>
      <c r="J31" s="910"/>
    </row>
    <row r="32" spans="1:10">
      <c r="A32" s="829"/>
      <c r="B32" s="833" t="s">
        <v>22</v>
      </c>
      <c r="C32" s="833"/>
      <c r="D32" s="833"/>
      <c r="E32" s="833"/>
      <c r="F32" s="833"/>
      <c r="G32" s="833"/>
      <c r="H32" s="833"/>
      <c r="I32" s="833"/>
      <c r="J32" s="910"/>
    </row>
    <row r="33" spans="1:10">
      <c r="A33" s="832" t="s">
        <v>1068</v>
      </c>
      <c r="B33" s="833"/>
      <c r="C33" s="833"/>
      <c r="D33" s="833"/>
      <c r="E33" s="833"/>
      <c r="F33" s="833"/>
      <c r="G33" s="833"/>
      <c r="H33" s="833"/>
      <c r="I33" s="833"/>
      <c r="J33" s="910"/>
    </row>
    <row r="34" spans="1:10">
      <c r="A34" s="829"/>
      <c r="B34" s="833" t="s">
        <v>1067</v>
      </c>
      <c r="C34" s="833"/>
      <c r="D34" s="833"/>
      <c r="E34" s="833"/>
      <c r="F34" s="833"/>
      <c r="G34" s="833"/>
      <c r="H34" s="833"/>
      <c r="I34" s="833"/>
      <c r="J34" s="910"/>
    </row>
    <row r="35" spans="1:10">
      <c r="A35" s="832" t="s">
        <v>1069</v>
      </c>
      <c r="B35" s="833"/>
      <c r="C35" s="833"/>
      <c r="D35" s="833"/>
      <c r="E35" s="833"/>
      <c r="F35" s="833"/>
      <c r="G35" s="833"/>
      <c r="H35" s="833"/>
      <c r="I35" s="833"/>
      <c r="J35" s="910"/>
    </row>
    <row r="36" spans="1:10" ht="12.75" customHeight="1">
      <c r="A36" s="829"/>
      <c r="B36" s="973" t="s">
        <v>1070</v>
      </c>
      <c r="C36" s="973"/>
      <c r="D36" s="973"/>
      <c r="E36" s="973"/>
      <c r="F36" s="973"/>
      <c r="G36" s="973"/>
      <c r="H36" s="973"/>
      <c r="I36" s="973"/>
      <c r="J36" s="974"/>
    </row>
    <row r="37" spans="1:10">
      <c r="A37" s="832" t="s">
        <v>1071</v>
      </c>
      <c r="B37" s="833"/>
      <c r="C37" s="833"/>
      <c r="D37" s="833"/>
      <c r="E37" s="833"/>
      <c r="F37" s="833"/>
      <c r="G37" s="833"/>
      <c r="H37" s="833"/>
      <c r="I37" s="833"/>
      <c r="J37" s="910"/>
    </row>
    <row r="38" spans="1:10">
      <c r="A38" s="832"/>
      <c r="B38" s="833" t="s">
        <v>25</v>
      </c>
      <c r="C38" s="833"/>
      <c r="D38" s="833"/>
      <c r="E38" s="833"/>
      <c r="F38" s="833"/>
      <c r="G38" s="833"/>
      <c r="H38" s="833"/>
      <c r="I38" s="833"/>
      <c r="J38" s="910"/>
    </row>
    <row r="39" spans="1:10">
      <c r="A39" s="832" t="s">
        <v>1072</v>
      </c>
      <c r="B39" s="833"/>
      <c r="C39" s="833"/>
      <c r="D39" s="833"/>
      <c r="E39" s="833"/>
      <c r="F39" s="833"/>
      <c r="G39" s="833"/>
      <c r="H39" s="833"/>
      <c r="I39" s="833"/>
      <c r="J39" s="910"/>
    </row>
    <row r="40" spans="1:10">
      <c r="A40" s="829"/>
      <c r="B40" s="833" t="s">
        <v>1051</v>
      </c>
      <c r="C40" s="833"/>
      <c r="D40" s="833"/>
      <c r="E40" s="833"/>
      <c r="F40" s="833"/>
      <c r="G40" s="833"/>
      <c r="H40" s="833"/>
      <c r="I40" s="833"/>
      <c r="J40" s="910"/>
    </row>
    <row r="41" spans="1:10">
      <c r="A41" s="832" t="s">
        <v>1073</v>
      </c>
      <c r="B41" s="833"/>
      <c r="C41" s="833"/>
      <c r="D41" s="833"/>
      <c r="E41" s="833"/>
      <c r="F41" s="833"/>
      <c r="G41" s="833"/>
      <c r="H41" s="833"/>
      <c r="I41" s="833"/>
      <c r="J41" s="910"/>
    </row>
    <row r="42" spans="1:10">
      <c r="A42" s="829"/>
      <c r="B42" s="833" t="s">
        <v>1074</v>
      </c>
      <c r="C42" s="833"/>
      <c r="D42" s="833"/>
      <c r="E42" s="833"/>
      <c r="F42" s="833"/>
      <c r="G42" s="833"/>
      <c r="H42" s="833"/>
      <c r="I42" s="833"/>
      <c r="J42" s="910"/>
    </row>
    <row r="43" spans="1:10">
      <c r="A43" s="832" t="s">
        <v>1075</v>
      </c>
      <c r="B43" s="833"/>
      <c r="C43" s="833"/>
      <c r="D43" s="833"/>
      <c r="E43" s="833"/>
      <c r="F43" s="833"/>
      <c r="G43" s="833"/>
      <c r="H43" s="833"/>
      <c r="I43" s="833"/>
      <c r="J43" s="910"/>
    </row>
    <row r="44" spans="1:10">
      <c r="A44" s="829"/>
      <c r="B44" s="833" t="s">
        <v>27</v>
      </c>
      <c r="C44" s="833"/>
      <c r="D44" s="833"/>
      <c r="E44" s="833"/>
      <c r="F44" s="833"/>
      <c r="G44" s="833"/>
      <c r="H44" s="833"/>
      <c r="I44" s="833"/>
      <c r="J44" s="910"/>
    </row>
    <row r="45" spans="1:10">
      <c r="A45" s="832" t="s">
        <v>1076</v>
      </c>
      <c r="B45" s="833"/>
      <c r="C45" s="833"/>
      <c r="D45" s="833"/>
      <c r="E45" s="833"/>
      <c r="F45" s="833"/>
      <c r="G45" s="833"/>
      <c r="H45" s="833"/>
      <c r="I45" s="833"/>
      <c r="J45" s="910"/>
    </row>
    <row r="46" spans="1:10">
      <c r="A46" s="829"/>
      <c r="B46" s="833" t="s">
        <v>16</v>
      </c>
      <c r="C46" s="833"/>
      <c r="D46" s="833"/>
      <c r="E46" s="833"/>
      <c r="F46" s="833"/>
      <c r="G46" s="833"/>
      <c r="H46" s="833"/>
      <c r="I46" s="833"/>
      <c r="J46" s="910"/>
    </row>
    <row r="47" spans="1:10">
      <c r="A47" s="829"/>
      <c r="B47" s="833" t="s">
        <v>1067</v>
      </c>
      <c r="C47" s="833"/>
      <c r="D47" s="833"/>
      <c r="E47" s="833"/>
      <c r="F47" s="833"/>
      <c r="G47" s="833"/>
      <c r="H47" s="833"/>
      <c r="I47" s="833"/>
      <c r="J47" s="910"/>
    </row>
    <row r="48" spans="1:10">
      <c r="A48" s="829"/>
      <c r="B48" s="833" t="s">
        <v>1077</v>
      </c>
      <c r="C48" s="833"/>
      <c r="D48" s="833"/>
      <c r="E48" s="833"/>
      <c r="F48" s="833"/>
      <c r="G48" s="833"/>
      <c r="H48" s="833"/>
      <c r="I48" s="833"/>
      <c r="J48" s="910"/>
    </row>
    <row r="49" spans="1:10">
      <c r="A49" s="829"/>
      <c r="B49" s="833" t="s">
        <v>1341</v>
      </c>
      <c r="C49" s="830"/>
      <c r="D49" s="830"/>
      <c r="E49" s="830"/>
      <c r="F49" s="830"/>
      <c r="G49" s="830"/>
      <c r="H49" s="830"/>
      <c r="I49" s="830"/>
      <c r="J49" s="831"/>
    </row>
    <row r="50" spans="1:10">
      <c r="A50" s="829"/>
      <c r="B50" s="833" t="s">
        <v>1055</v>
      </c>
      <c r="C50" s="830"/>
      <c r="D50" s="830"/>
      <c r="E50" s="830"/>
      <c r="F50" s="830"/>
      <c r="G50" s="830"/>
      <c r="H50" s="830"/>
      <c r="I50" s="830"/>
      <c r="J50" s="831"/>
    </row>
    <row r="51" spans="1:10">
      <c r="A51" s="829"/>
      <c r="B51" s="833" t="s">
        <v>1057</v>
      </c>
      <c r="C51" s="830"/>
      <c r="D51" s="830"/>
      <c r="E51" s="830"/>
      <c r="F51" s="830"/>
      <c r="G51" s="830"/>
      <c r="H51" s="830"/>
      <c r="I51" s="830"/>
      <c r="J51" s="831"/>
    </row>
    <row r="52" spans="1:10">
      <c r="A52" s="829"/>
      <c r="B52" s="833" t="s">
        <v>1060</v>
      </c>
      <c r="C52" s="830"/>
      <c r="D52" s="830"/>
      <c r="E52" s="830"/>
      <c r="F52" s="830"/>
      <c r="G52" s="830"/>
      <c r="H52" s="830"/>
      <c r="I52" s="830"/>
      <c r="J52" s="831"/>
    </row>
    <row r="53" spans="1:10">
      <c r="A53" s="829"/>
      <c r="B53" s="830" t="s">
        <v>1065</v>
      </c>
      <c r="C53" s="830"/>
      <c r="D53" s="830"/>
      <c r="E53" s="830"/>
      <c r="F53" s="830"/>
      <c r="G53" s="830"/>
      <c r="H53" s="830"/>
      <c r="I53" s="830"/>
      <c r="J53" s="831"/>
    </row>
    <row r="54" spans="1:10">
      <c r="A54" s="829"/>
      <c r="B54" s="833" t="s">
        <v>35</v>
      </c>
      <c r="C54" s="830"/>
      <c r="D54" s="830"/>
      <c r="E54" s="830"/>
      <c r="F54" s="830"/>
      <c r="G54" s="830"/>
      <c r="H54" s="830"/>
      <c r="I54" s="830"/>
      <c r="J54" s="831"/>
    </row>
    <row r="55" spans="1:10">
      <c r="A55" s="829"/>
      <c r="B55" s="833" t="s">
        <v>37</v>
      </c>
      <c r="C55" s="833"/>
      <c r="D55" s="833"/>
      <c r="E55" s="833"/>
      <c r="F55" s="830"/>
      <c r="G55" s="830"/>
      <c r="H55" s="830"/>
      <c r="I55" s="830"/>
      <c r="J55" s="831"/>
    </row>
    <row r="56" spans="1:10">
      <c r="A56" s="829"/>
      <c r="B56" s="833" t="s">
        <v>32</v>
      </c>
      <c r="C56" s="830"/>
      <c r="D56" s="830"/>
      <c r="E56" s="830"/>
      <c r="F56" s="830"/>
      <c r="G56" s="830"/>
      <c r="H56" s="830"/>
      <c r="I56" s="830"/>
      <c r="J56" s="831"/>
    </row>
    <row r="57" spans="1:10">
      <c r="A57" s="829"/>
      <c r="B57" s="833" t="s">
        <v>31</v>
      </c>
      <c r="C57" s="830"/>
      <c r="D57" s="830"/>
      <c r="E57" s="830"/>
      <c r="F57" s="830"/>
      <c r="G57" s="830"/>
      <c r="H57" s="830"/>
      <c r="I57" s="830"/>
      <c r="J57" s="831"/>
    </row>
    <row r="58" spans="1:10">
      <c r="A58" s="829"/>
      <c r="B58" s="833" t="s">
        <v>28</v>
      </c>
      <c r="C58" s="830"/>
      <c r="D58" s="830"/>
      <c r="E58" s="830"/>
      <c r="F58" s="830"/>
      <c r="G58" s="830"/>
      <c r="H58" s="830"/>
      <c r="I58" s="830"/>
      <c r="J58" s="831"/>
    </row>
    <row r="59" spans="1:10">
      <c r="A59" s="829"/>
      <c r="B59" s="833" t="s">
        <v>30</v>
      </c>
      <c r="C59" s="830"/>
      <c r="D59" s="830"/>
      <c r="E59" s="830"/>
      <c r="F59" s="830"/>
      <c r="G59" s="830"/>
      <c r="H59" s="830"/>
      <c r="I59" s="830"/>
      <c r="J59" s="831"/>
    </row>
    <row r="60" spans="1:10">
      <c r="A60" s="829"/>
      <c r="B60" s="833" t="s">
        <v>1078</v>
      </c>
      <c r="C60" s="830"/>
      <c r="D60" s="830"/>
      <c r="E60" s="830"/>
      <c r="F60" s="830"/>
      <c r="G60" s="830"/>
      <c r="H60" s="830"/>
      <c r="I60" s="830"/>
      <c r="J60" s="831"/>
    </row>
    <row r="61" spans="1:10">
      <c r="A61" s="829"/>
      <c r="B61" s="833" t="s">
        <v>33</v>
      </c>
      <c r="C61" s="830"/>
      <c r="D61" s="830"/>
      <c r="E61" s="830"/>
      <c r="F61" s="830"/>
      <c r="G61" s="830"/>
      <c r="H61" s="830"/>
      <c r="I61" s="830"/>
      <c r="J61" s="831"/>
    </row>
    <row r="62" spans="1:10">
      <c r="A62" s="829"/>
      <c r="B62" s="833" t="s">
        <v>29</v>
      </c>
      <c r="C62" s="830"/>
      <c r="D62" s="830"/>
      <c r="E62" s="830"/>
      <c r="F62" s="830"/>
      <c r="G62" s="830"/>
      <c r="H62" s="830"/>
      <c r="I62" s="830"/>
      <c r="J62" s="831"/>
    </row>
    <row r="63" spans="1:10">
      <c r="A63" s="829"/>
      <c r="B63" s="833" t="s">
        <v>34</v>
      </c>
      <c r="C63" s="830"/>
      <c r="D63" s="830"/>
      <c r="E63" s="830"/>
      <c r="F63" s="830"/>
      <c r="G63" s="830"/>
      <c r="H63" s="830"/>
      <c r="I63" s="830"/>
      <c r="J63" s="831"/>
    </row>
    <row r="64" spans="1:10">
      <c r="A64" s="829"/>
      <c r="B64" s="833" t="s">
        <v>36</v>
      </c>
      <c r="C64" s="830"/>
      <c r="D64" s="830"/>
      <c r="E64" s="830"/>
      <c r="F64" s="830"/>
      <c r="G64" s="830"/>
      <c r="H64" s="830"/>
      <c r="I64" s="830"/>
      <c r="J64" s="831"/>
    </row>
    <row r="65" spans="1:10" ht="13.5" thickBot="1">
      <c r="A65" s="834"/>
      <c r="B65" s="835" t="s">
        <v>1079</v>
      </c>
      <c r="C65" s="835"/>
      <c r="D65" s="835"/>
      <c r="E65" s="835"/>
      <c r="F65" s="835"/>
      <c r="G65" s="835"/>
      <c r="H65" s="835"/>
      <c r="I65" s="835"/>
      <c r="J65" s="836"/>
    </row>
    <row r="66" spans="1:10" ht="13.5" thickTop="1">
      <c r="A66" s="829"/>
      <c r="B66" s="830" t="s">
        <v>21</v>
      </c>
      <c r="C66" s="830"/>
      <c r="D66" s="830"/>
      <c r="E66" s="830"/>
      <c r="F66" s="830"/>
      <c r="G66" s="830"/>
      <c r="H66" s="830"/>
      <c r="I66" s="830"/>
      <c r="J66" s="831"/>
    </row>
    <row r="67" spans="1:10">
      <c r="A67" s="829"/>
      <c r="B67" s="830" t="s">
        <v>1080</v>
      </c>
      <c r="C67" s="830"/>
      <c r="D67" s="830"/>
      <c r="E67" s="830"/>
      <c r="F67" s="830"/>
      <c r="G67" s="830"/>
      <c r="H67" s="830"/>
      <c r="I67" s="830"/>
      <c r="J67" s="831"/>
    </row>
    <row r="68" spans="1:10">
      <c r="A68" s="832" t="s">
        <v>1081</v>
      </c>
      <c r="B68" s="830"/>
      <c r="C68" s="830"/>
      <c r="D68" s="830"/>
      <c r="E68" s="830"/>
      <c r="F68" s="830"/>
      <c r="G68" s="830"/>
      <c r="H68" s="830"/>
      <c r="I68" s="830"/>
      <c r="J68" s="831"/>
    </row>
    <row r="69" spans="1:10" ht="12.75" customHeight="1">
      <c r="A69" s="829"/>
      <c r="B69" s="968" t="s">
        <v>1063</v>
      </c>
      <c r="C69" s="968"/>
      <c r="D69" s="968"/>
      <c r="E69" s="968"/>
      <c r="F69" s="968"/>
      <c r="G69" s="968"/>
      <c r="H69" s="968"/>
      <c r="I69" s="968"/>
      <c r="J69" s="969"/>
    </row>
    <row r="70" spans="1:10">
      <c r="A70" s="829"/>
      <c r="B70" s="830" t="s">
        <v>1065</v>
      </c>
      <c r="C70" s="830"/>
      <c r="D70" s="830"/>
      <c r="E70" s="830"/>
      <c r="F70" s="830"/>
      <c r="G70" s="830"/>
      <c r="H70" s="830"/>
      <c r="I70" s="830"/>
      <c r="J70" s="831"/>
    </row>
    <row r="71" spans="1:10" ht="13.5" thickBot="1">
      <c r="A71" s="834"/>
      <c r="B71" s="835" t="s">
        <v>38</v>
      </c>
      <c r="C71" s="835"/>
      <c r="D71" s="835"/>
      <c r="E71" s="835"/>
      <c r="F71" s="835"/>
      <c r="G71" s="835"/>
      <c r="H71" s="835"/>
      <c r="I71" s="835"/>
      <c r="J71" s="836"/>
    </row>
    <row r="72" spans="1:10" ht="13.5" thickTop="1"/>
  </sheetData>
  <mergeCells count="7">
    <mergeCell ref="B69:J69"/>
    <mergeCell ref="A1:J1"/>
    <mergeCell ref="A2:J2"/>
    <mergeCell ref="A3:J3"/>
    <mergeCell ref="A4:J4"/>
    <mergeCell ref="B26:J26"/>
    <mergeCell ref="B36:J36"/>
  </mergeCells>
  <printOptions horizontalCentered="1"/>
  <pageMargins left="0.51181102362204722" right="0.51181102362204722" top="0.55118110236220474" bottom="0.55118110236220474" header="0.31496062992125984" footer="0.31496062992125984"/>
  <pageSetup scale="87"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1:I467"/>
  <sheetViews>
    <sheetView zoomScale="83" zoomScaleNormal="83" zoomScaleSheetLayoutView="83" workbookViewId="0">
      <selection activeCell="G18" sqref="G18"/>
    </sheetView>
  </sheetViews>
  <sheetFormatPr baseColWidth="10" defaultColWidth="11.42578125" defaultRowHeight="15.75"/>
  <cols>
    <col min="1" max="1" width="11.42578125" style="643"/>
    <col min="2" max="2" width="10.7109375" style="581" customWidth="1"/>
    <col min="3" max="3" width="120" style="663" customWidth="1"/>
    <col min="4" max="4" width="25.7109375" style="581" customWidth="1"/>
    <col min="5" max="5" width="11.42578125" style="581"/>
    <col min="6" max="6" width="17.85546875" style="643" bestFit="1" customWidth="1"/>
    <col min="7" max="7" width="16.85546875" style="643" bestFit="1" customWidth="1"/>
    <col min="8" max="16384" width="11.42578125" style="643"/>
  </cols>
  <sheetData>
    <row r="1" spans="2:7" ht="20.45" customHeight="1">
      <c r="B1" s="1192" t="s">
        <v>530</v>
      </c>
      <c r="C1" s="1192"/>
      <c r="D1" s="1192"/>
    </row>
    <row r="2" spans="2:7" ht="19.899999999999999" customHeight="1">
      <c r="B2" s="1193" t="s">
        <v>1127</v>
      </c>
      <c r="C2" s="1193"/>
      <c r="D2" s="1194"/>
    </row>
    <row r="3" spans="2:7" ht="24" customHeight="1">
      <c r="B3" s="1195" t="s">
        <v>531</v>
      </c>
      <c r="C3" s="1195"/>
      <c r="D3" s="1195"/>
    </row>
    <row r="4" spans="2:7" ht="35.450000000000003" customHeight="1">
      <c r="B4" s="1196" t="s">
        <v>1349</v>
      </c>
      <c r="C4" s="1196"/>
      <c r="D4" s="1196"/>
    </row>
    <row r="5" spans="2:7">
      <c r="B5" s="1197" t="s">
        <v>2</v>
      </c>
      <c r="C5" s="1197"/>
      <c r="D5" s="1197"/>
    </row>
    <row r="6" spans="2:7" ht="16.5" thickBot="1">
      <c r="B6" s="644"/>
      <c r="C6" s="645"/>
      <c r="D6" s="644"/>
    </row>
    <row r="7" spans="2:7" ht="16.5" thickTop="1">
      <c r="B7" s="1198" t="s">
        <v>143</v>
      </c>
      <c r="C7" s="1199"/>
      <c r="D7" s="1202" t="s">
        <v>13</v>
      </c>
    </row>
    <row r="8" spans="2:7" ht="9.75" customHeight="1" thickBot="1">
      <c r="B8" s="1200"/>
      <c r="C8" s="1201"/>
      <c r="D8" s="1203"/>
      <c r="E8" s="583"/>
    </row>
    <row r="9" spans="2:7" ht="16.5" hidden="1" thickTop="1">
      <c r="B9" s="646"/>
      <c r="C9" s="647"/>
      <c r="D9" s="648"/>
    </row>
    <row r="10" spans="2:7" ht="16.5" thickTop="1">
      <c r="B10" s="649" t="s">
        <v>501</v>
      </c>
      <c r="C10" s="650"/>
      <c r="D10" s="955">
        <v>1962933267</v>
      </c>
      <c r="F10" s="902"/>
      <c r="G10" s="840"/>
    </row>
    <row r="11" spans="2:7">
      <c r="B11" s="651" t="s">
        <v>502</v>
      </c>
      <c r="C11" s="650"/>
      <c r="D11" s="956">
        <v>932273666</v>
      </c>
      <c r="F11" s="902"/>
      <c r="G11" s="840"/>
    </row>
    <row r="12" spans="2:7">
      <c r="B12" s="653">
        <v>111</v>
      </c>
      <c r="C12" s="654" t="s">
        <v>532</v>
      </c>
      <c r="D12" s="957">
        <v>0</v>
      </c>
      <c r="F12" s="902"/>
      <c r="G12" s="840"/>
    </row>
    <row r="13" spans="2:7">
      <c r="B13" s="653">
        <v>112</v>
      </c>
      <c r="C13" s="654" t="s">
        <v>533</v>
      </c>
      <c r="D13" s="958">
        <v>28992711</v>
      </c>
      <c r="F13" s="902"/>
      <c r="G13" s="840"/>
    </row>
    <row r="14" spans="2:7">
      <c r="B14" s="653">
        <v>113</v>
      </c>
      <c r="C14" s="654" t="s">
        <v>534</v>
      </c>
      <c r="D14" s="957">
        <v>903280955</v>
      </c>
      <c r="F14" s="902"/>
      <c r="G14" s="840"/>
    </row>
    <row r="15" spans="2:7">
      <c r="B15" s="653">
        <v>114</v>
      </c>
      <c r="C15" s="654" t="s">
        <v>535</v>
      </c>
      <c r="D15" s="958">
        <v>0</v>
      </c>
      <c r="F15" s="902"/>
      <c r="G15" s="840"/>
    </row>
    <row r="16" spans="2:7">
      <c r="B16" s="651" t="s">
        <v>536</v>
      </c>
      <c r="C16" s="650"/>
      <c r="D16" s="956">
        <v>57548464</v>
      </c>
      <c r="F16" s="902"/>
      <c r="G16" s="840"/>
    </row>
    <row r="17" spans="2:7">
      <c r="B17" s="653">
        <v>121</v>
      </c>
      <c r="C17" s="654" t="s">
        <v>537</v>
      </c>
      <c r="D17" s="959">
        <v>16780837</v>
      </c>
      <c r="F17" s="902"/>
      <c r="G17" s="840"/>
    </row>
    <row r="18" spans="2:7">
      <c r="B18" s="653">
        <v>122</v>
      </c>
      <c r="C18" s="654" t="s">
        <v>538</v>
      </c>
      <c r="D18" s="959">
        <v>40167627</v>
      </c>
      <c r="F18" s="902"/>
      <c r="G18" s="840"/>
    </row>
    <row r="19" spans="2:7">
      <c r="B19" s="653">
        <v>123</v>
      </c>
      <c r="C19" s="654" t="s">
        <v>539</v>
      </c>
      <c r="D19" s="959">
        <v>0</v>
      </c>
      <c r="F19" s="902"/>
      <c r="G19" s="840"/>
    </row>
    <row r="20" spans="2:7">
      <c r="B20" s="653">
        <v>124</v>
      </c>
      <c r="C20" s="654" t="s">
        <v>540</v>
      </c>
      <c r="D20" s="959">
        <v>600000</v>
      </c>
      <c r="F20" s="902"/>
      <c r="G20" s="840"/>
    </row>
    <row r="21" spans="2:7">
      <c r="B21" s="651" t="s">
        <v>504</v>
      </c>
      <c r="C21" s="650"/>
      <c r="D21" s="956">
        <v>406998336</v>
      </c>
      <c r="F21" s="902"/>
      <c r="G21" s="840"/>
    </row>
    <row r="22" spans="2:7">
      <c r="B22" s="653">
        <v>131</v>
      </c>
      <c r="C22" s="654" t="s">
        <v>541</v>
      </c>
      <c r="D22" s="960">
        <v>78016815</v>
      </c>
      <c r="F22" s="902"/>
      <c r="G22" s="840"/>
    </row>
    <row r="23" spans="2:7">
      <c r="B23" s="653">
        <v>132</v>
      </c>
      <c r="C23" s="654" t="s">
        <v>542</v>
      </c>
      <c r="D23" s="960">
        <v>176425599</v>
      </c>
      <c r="F23" s="902"/>
      <c r="G23" s="840"/>
    </row>
    <row r="24" spans="2:7">
      <c r="B24" s="653">
        <v>133</v>
      </c>
      <c r="C24" s="654" t="s">
        <v>543</v>
      </c>
      <c r="D24" s="960">
        <v>3387396</v>
      </c>
      <c r="F24" s="902"/>
      <c r="G24" s="840"/>
    </row>
    <row r="25" spans="2:7">
      <c r="B25" s="653">
        <v>134</v>
      </c>
      <c r="C25" s="654" t="s">
        <v>544</v>
      </c>
      <c r="D25" s="960">
        <v>149168526</v>
      </c>
      <c r="F25" s="902"/>
      <c r="G25" s="840"/>
    </row>
    <row r="26" spans="2:7">
      <c r="B26" s="653">
        <v>135</v>
      </c>
      <c r="C26" s="654" t="s">
        <v>545</v>
      </c>
      <c r="D26" s="960">
        <v>0</v>
      </c>
      <c r="F26" s="902"/>
      <c r="G26" s="840"/>
    </row>
    <row r="27" spans="2:7">
      <c r="B27" s="653">
        <v>136</v>
      </c>
      <c r="C27" s="654" t="s">
        <v>546</v>
      </c>
      <c r="D27" s="960">
        <v>0</v>
      </c>
      <c r="F27" s="902"/>
      <c r="G27" s="840"/>
    </row>
    <row r="28" spans="2:7">
      <c r="B28" s="653">
        <v>137</v>
      </c>
      <c r="C28" s="654" t="s">
        <v>547</v>
      </c>
      <c r="D28" s="960">
        <v>0</v>
      </c>
      <c r="F28" s="902"/>
      <c r="G28" s="840"/>
    </row>
    <row r="29" spans="2:7">
      <c r="B29" s="653">
        <v>138</v>
      </c>
      <c r="C29" s="654" t="s">
        <v>548</v>
      </c>
      <c r="D29" s="960">
        <v>0</v>
      </c>
      <c r="F29" s="902"/>
      <c r="G29" s="840"/>
    </row>
    <row r="30" spans="2:7">
      <c r="B30" s="651" t="s">
        <v>508</v>
      </c>
      <c r="C30" s="650"/>
      <c r="D30" s="956">
        <v>321970534</v>
      </c>
      <c r="F30" s="902"/>
      <c r="G30" s="840"/>
    </row>
    <row r="31" spans="2:7">
      <c r="B31" s="653">
        <v>141</v>
      </c>
      <c r="C31" s="654" t="s">
        <v>549</v>
      </c>
      <c r="D31" s="960">
        <v>226342469</v>
      </c>
      <c r="F31" s="902"/>
      <c r="G31" s="840"/>
    </row>
    <row r="32" spans="2:7">
      <c r="B32" s="653">
        <v>142</v>
      </c>
      <c r="C32" s="654" t="s">
        <v>550</v>
      </c>
      <c r="D32" s="960">
        <v>63020554</v>
      </c>
      <c r="F32" s="902"/>
      <c r="G32" s="840"/>
    </row>
    <row r="33" spans="2:7">
      <c r="B33" s="653">
        <v>143</v>
      </c>
      <c r="C33" s="654" t="s">
        <v>551</v>
      </c>
      <c r="D33" s="960">
        <v>30010071</v>
      </c>
      <c r="F33" s="902"/>
      <c r="G33" s="840"/>
    </row>
    <row r="34" spans="2:7">
      <c r="B34" s="653">
        <v>144</v>
      </c>
      <c r="C34" s="654" t="s">
        <v>552</v>
      </c>
      <c r="D34" s="960">
        <v>2597440</v>
      </c>
      <c r="F34" s="902"/>
      <c r="G34" s="840"/>
    </row>
    <row r="35" spans="2:7">
      <c r="B35" s="651" t="s">
        <v>553</v>
      </c>
      <c r="C35" s="650"/>
      <c r="D35" s="956">
        <v>172127708</v>
      </c>
      <c r="F35" s="902"/>
      <c r="G35" s="840"/>
    </row>
    <row r="36" spans="2:7">
      <c r="B36" s="653">
        <v>151</v>
      </c>
      <c r="C36" s="654" t="s">
        <v>554</v>
      </c>
      <c r="D36" s="961">
        <v>620622</v>
      </c>
      <c r="F36" s="902"/>
      <c r="G36" s="840"/>
    </row>
    <row r="37" spans="2:7">
      <c r="B37" s="653">
        <v>152</v>
      </c>
      <c r="C37" s="654" t="s">
        <v>555</v>
      </c>
      <c r="D37" s="961">
        <v>189813</v>
      </c>
      <c r="F37" s="902"/>
      <c r="G37" s="840"/>
    </row>
    <row r="38" spans="2:7">
      <c r="B38" s="653">
        <v>153</v>
      </c>
      <c r="C38" s="654" t="s">
        <v>556</v>
      </c>
      <c r="D38" s="961">
        <v>60301878</v>
      </c>
      <c r="F38" s="902"/>
      <c r="G38" s="840"/>
    </row>
    <row r="39" spans="2:7">
      <c r="B39" s="653">
        <v>154</v>
      </c>
      <c r="C39" s="654" t="s">
        <v>557</v>
      </c>
      <c r="D39" s="961">
        <v>59432964</v>
      </c>
      <c r="F39" s="902"/>
      <c r="G39" s="840"/>
    </row>
    <row r="40" spans="2:7">
      <c r="B40" s="653">
        <v>155</v>
      </c>
      <c r="C40" s="654" t="s">
        <v>558</v>
      </c>
      <c r="D40" s="961">
        <v>2248752</v>
      </c>
      <c r="F40" s="902"/>
      <c r="G40" s="840"/>
    </row>
    <row r="41" spans="2:7">
      <c r="B41" s="653">
        <v>159</v>
      </c>
      <c r="C41" s="654" t="s">
        <v>559</v>
      </c>
      <c r="D41" s="961">
        <v>49333679</v>
      </c>
      <c r="F41" s="902"/>
      <c r="G41" s="840"/>
    </row>
    <row r="42" spans="2:7">
      <c r="B42" s="651" t="s">
        <v>560</v>
      </c>
      <c r="C42" s="650"/>
      <c r="D42" s="956">
        <v>26977388</v>
      </c>
      <c r="F42" s="902"/>
      <c r="G42" s="840"/>
    </row>
    <row r="43" spans="2:7">
      <c r="B43" s="653">
        <v>161</v>
      </c>
      <c r="C43" s="654" t="s">
        <v>561</v>
      </c>
      <c r="D43" s="959">
        <v>26977388</v>
      </c>
      <c r="F43" s="902"/>
      <c r="G43" s="840"/>
    </row>
    <row r="44" spans="2:7">
      <c r="B44" s="651" t="s">
        <v>562</v>
      </c>
      <c r="C44" s="650"/>
      <c r="D44" s="956">
        <v>45037171</v>
      </c>
      <c r="F44" s="902"/>
      <c r="G44" s="840"/>
    </row>
    <row r="45" spans="2:7">
      <c r="B45" s="653">
        <v>171</v>
      </c>
      <c r="C45" s="654" t="s">
        <v>563</v>
      </c>
      <c r="D45" s="961">
        <v>45037171</v>
      </c>
      <c r="F45" s="902"/>
      <c r="G45" s="840"/>
    </row>
    <row r="46" spans="2:7">
      <c r="B46" s="653">
        <v>172</v>
      </c>
      <c r="C46" s="654" t="s">
        <v>564</v>
      </c>
      <c r="D46" s="961">
        <v>0</v>
      </c>
      <c r="F46" s="902"/>
      <c r="G46" s="840"/>
    </row>
    <row r="47" spans="2:7">
      <c r="B47" s="649" t="s">
        <v>511</v>
      </c>
      <c r="C47" s="650"/>
      <c r="D47" s="955">
        <v>137728518</v>
      </c>
      <c r="F47" s="902"/>
      <c r="G47" s="840"/>
    </row>
    <row r="48" spans="2:7">
      <c r="B48" s="651" t="s">
        <v>512</v>
      </c>
      <c r="C48" s="650"/>
      <c r="D48" s="956">
        <v>41052714</v>
      </c>
      <c r="F48" s="902"/>
      <c r="G48" s="840"/>
    </row>
    <row r="49" spans="2:7">
      <c r="B49" s="653">
        <v>211</v>
      </c>
      <c r="C49" s="654" t="s">
        <v>565</v>
      </c>
      <c r="D49" s="961">
        <v>11781203</v>
      </c>
      <c r="F49" s="902"/>
      <c r="G49" s="840"/>
    </row>
    <row r="50" spans="2:7">
      <c r="B50" s="653">
        <v>212</v>
      </c>
      <c r="C50" s="654" t="s">
        <v>566</v>
      </c>
      <c r="D50" s="961">
        <v>3347229</v>
      </c>
      <c r="F50" s="902"/>
      <c r="G50" s="840"/>
    </row>
    <row r="51" spans="2:7">
      <c r="B51" s="653">
        <v>213</v>
      </c>
      <c r="C51" s="654" t="s">
        <v>567</v>
      </c>
      <c r="D51" s="961">
        <v>18100</v>
      </c>
      <c r="F51" s="902"/>
      <c r="G51" s="840"/>
    </row>
    <row r="52" spans="2:7">
      <c r="B52" s="653">
        <v>214</v>
      </c>
      <c r="C52" s="654" t="s">
        <v>568</v>
      </c>
      <c r="D52" s="961">
        <v>9040230</v>
      </c>
      <c r="F52" s="902"/>
      <c r="G52" s="840"/>
    </row>
    <row r="53" spans="2:7">
      <c r="B53" s="653">
        <v>215</v>
      </c>
      <c r="C53" s="654" t="s">
        <v>569</v>
      </c>
      <c r="D53" s="961">
        <v>5023428</v>
      </c>
      <c r="F53" s="902"/>
      <c r="G53" s="840"/>
    </row>
    <row r="54" spans="2:7">
      <c r="B54" s="653">
        <v>216</v>
      </c>
      <c r="C54" s="654" t="s">
        <v>570</v>
      </c>
      <c r="D54" s="961">
        <v>9460537</v>
      </c>
      <c r="F54" s="902"/>
      <c r="G54" s="840"/>
    </row>
    <row r="55" spans="2:7">
      <c r="B55" s="653">
        <v>217</v>
      </c>
      <c r="C55" s="654" t="s">
        <v>571</v>
      </c>
      <c r="D55" s="961">
        <v>2316838</v>
      </c>
      <c r="F55" s="902"/>
      <c r="G55" s="840"/>
    </row>
    <row r="56" spans="2:7">
      <c r="B56" s="653">
        <v>218</v>
      </c>
      <c r="C56" s="654" t="s">
        <v>572</v>
      </c>
      <c r="D56" s="961">
        <v>65149</v>
      </c>
      <c r="F56" s="902"/>
      <c r="G56" s="840"/>
    </row>
    <row r="57" spans="2:7">
      <c r="B57" s="651" t="s">
        <v>515</v>
      </c>
      <c r="C57" s="650"/>
      <c r="D57" s="956">
        <v>14713278</v>
      </c>
      <c r="F57" s="902"/>
      <c r="G57" s="840"/>
    </row>
    <row r="58" spans="2:7">
      <c r="B58" s="653">
        <v>221</v>
      </c>
      <c r="C58" s="654" t="s">
        <v>573</v>
      </c>
      <c r="D58" s="961">
        <v>14442142</v>
      </c>
      <c r="F58" s="902"/>
      <c r="G58" s="840"/>
    </row>
    <row r="59" spans="2:7">
      <c r="B59" s="653">
        <v>222</v>
      </c>
      <c r="C59" s="654" t="s">
        <v>574</v>
      </c>
      <c r="D59" s="961">
        <v>49200</v>
      </c>
      <c r="F59" s="902"/>
      <c r="G59" s="840"/>
    </row>
    <row r="60" spans="2:7">
      <c r="B60" s="653">
        <v>223</v>
      </c>
      <c r="C60" s="654" t="s">
        <v>575</v>
      </c>
      <c r="D60" s="961">
        <v>221936</v>
      </c>
      <c r="F60" s="902"/>
      <c r="G60" s="840"/>
    </row>
    <row r="61" spans="2:7">
      <c r="B61" s="651" t="s">
        <v>576</v>
      </c>
      <c r="C61" s="650"/>
      <c r="D61" s="956">
        <v>473100</v>
      </c>
      <c r="F61" s="902"/>
      <c r="G61" s="840"/>
    </row>
    <row r="62" spans="2:7">
      <c r="B62" s="653">
        <v>231</v>
      </c>
      <c r="C62" s="654" t="s">
        <v>577</v>
      </c>
      <c r="D62" s="961">
        <v>19700</v>
      </c>
      <c r="F62" s="902"/>
      <c r="G62" s="840"/>
    </row>
    <row r="63" spans="2:7">
      <c r="B63" s="653">
        <v>232</v>
      </c>
      <c r="C63" s="654" t="s">
        <v>578</v>
      </c>
      <c r="D63" s="961">
        <v>0</v>
      </c>
      <c r="F63" s="902"/>
      <c r="G63" s="840"/>
    </row>
    <row r="64" spans="2:7">
      <c r="B64" s="653">
        <v>233</v>
      </c>
      <c r="C64" s="654" t="s">
        <v>579</v>
      </c>
      <c r="D64" s="961">
        <v>0</v>
      </c>
      <c r="F64" s="902"/>
      <c r="G64" s="840"/>
    </row>
    <row r="65" spans="2:7">
      <c r="B65" s="653">
        <v>234</v>
      </c>
      <c r="C65" s="654" t="s">
        <v>580</v>
      </c>
      <c r="D65" s="961">
        <v>0</v>
      </c>
      <c r="F65" s="902"/>
      <c r="G65" s="840"/>
    </row>
    <row r="66" spans="2:7">
      <c r="B66" s="653">
        <v>235</v>
      </c>
      <c r="C66" s="654" t="s">
        <v>581</v>
      </c>
      <c r="D66" s="961">
        <v>450000</v>
      </c>
      <c r="F66" s="902"/>
      <c r="G66" s="840"/>
    </row>
    <row r="67" spans="2:7">
      <c r="B67" s="653">
        <v>236</v>
      </c>
      <c r="C67" s="654" t="s">
        <v>582</v>
      </c>
      <c r="D67" s="961">
        <v>0</v>
      </c>
      <c r="F67" s="902"/>
      <c r="G67" s="840"/>
    </row>
    <row r="68" spans="2:7">
      <c r="B68" s="653">
        <v>237</v>
      </c>
      <c r="C68" s="654" t="s">
        <v>583</v>
      </c>
      <c r="D68" s="961">
        <v>0</v>
      </c>
      <c r="F68" s="902"/>
      <c r="G68" s="840"/>
    </row>
    <row r="69" spans="2:7">
      <c r="B69" s="653">
        <v>238</v>
      </c>
      <c r="C69" s="654" t="s">
        <v>584</v>
      </c>
      <c r="D69" s="961">
        <v>0</v>
      </c>
      <c r="F69" s="902"/>
      <c r="G69" s="840"/>
    </row>
    <row r="70" spans="2:7">
      <c r="B70" s="653">
        <v>239</v>
      </c>
      <c r="C70" s="654" t="s">
        <v>585</v>
      </c>
      <c r="D70" s="961">
        <v>3400</v>
      </c>
      <c r="F70" s="902"/>
      <c r="G70" s="840"/>
    </row>
    <row r="71" spans="2:7">
      <c r="B71" s="651" t="s">
        <v>586</v>
      </c>
      <c r="C71" s="650"/>
      <c r="D71" s="956">
        <v>5442261</v>
      </c>
      <c r="F71" s="902"/>
      <c r="G71" s="840"/>
    </row>
    <row r="72" spans="2:7">
      <c r="B72" s="653">
        <v>241</v>
      </c>
      <c r="C72" s="654" t="s">
        <v>587</v>
      </c>
      <c r="D72" s="961">
        <v>203074</v>
      </c>
      <c r="F72" s="902"/>
      <c r="G72" s="840"/>
    </row>
    <row r="73" spans="2:7" ht="16.5" thickBot="1">
      <c r="B73" s="939">
        <v>242</v>
      </c>
      <c r="C73" s="940" t="s">
        <v>588</v>
      </c>
      <c r="D73" s="962">
        <v>169327</v>
      </c>
      <c r="F73" s="902"/>
      <c r="G73" s="840"/>
    </row>
    <row r="74" spans="2:7" ht="16.5" thickTop="1">
      <c r="B74" s="653">
        <v>243</v>
      </c>
      <c r="C74" s="654" t="s">
        <v>589</v>
      </c>
      <c r="D74" s="961">
        <v>87742</v>
      </c>
      <c r="F74" s="902"/>
      <c r="G74" s="840"/>
    </row>
    <row r="75" spans="2:7">
      <c r="B75" s="653">
        <v>244</v>
      </c>
      <c r="C75" s="654" t="s">
        <v>590</v>
      </c>
      <c r="D75" s="961">
        <v>212789</v>
      </c>
      <c r="F75" s="902"/>
      <c r="G75" s="840"/>
    </row>
    <row r="76" spans="2:7">
      <c r="B76" s="653">
        <v>245</v>
      </c>
      <c r="C76" s="654" t="s">
        <v>591</v>
      </c>
      <c r="D76" s="961">
        <v>105320</v>
      </c>
      <c r="F76" s="902"/>
      <c r="G76" s="840"/>
    </row>
    <row r="77" spans="2:7">
      <c r="B77" s="653">
        <v>246</v>
      </c>
      <c r="C77" s="654" t="s">
        <v>592</v>
      </c>
      <c r="D77" s="961">
        <v>1340735</v>
      </c>
      <c r="F77" s="902"/>
      <c r="G77" s="840"/>
    </row>
    <row r="78" spans="2:7">
      <c r="B78" s="653">
        <v>247</v>
      </c>
      <c r="C78" s="654" t="s">
        <v>593</v>
      </c>
      <c r="D78" s="961">
        <v>238742</v>
      </c>
      <c r="F78" s="902"/>
      <c r="G78" s="840"/>
    </row>
    <row r="79" spans="2:7">
      <c r="B79" s="653">
        <v>248</v>
      </c>
      <c r="C79" s="654" t="s">
        <v>594</v>
      </c>
      <c r="D79" s="961">
        <v>866111</v>
      </c>
      <c r="F79" s="902"/>
      <c r="G79" s="840"/>
    </row>
    <row r="80" spans="2:7">
      <c r="B80" s="653">
        <v>249</v>
      </c>
      <c r="C80" s="654" t="s">
        <v>595</v>
      </c>
      <c r="D80" s="961">
        <v>2218421</v>
      </c>
      <c r="F80" s="902"/>
      <c r="G80" s="840"/>
    </row>
    <row r="81" spans="2:7">
      <c r="B81" s="651" t="s">
        <v>596</v>
      </c>
      <c r="C81" s="650"/>
      <c r="D81" s="956">
        <v>41479615</v>
      </c>
      <c r="F81" s="902"/>
      <c r="G81" s="840"/>
    </row>
    <row r="82" spans="2:7">
      <c r="B82" s="653">
        <v>251</v>
      </c>
      <c r="C82" s="654" t="s">
        <v>597</v>
      </c>
      <c r="D82" s="961">
        <v>103781</v>
      </c>
      <c r="F82" s="902"/>
      <c r="G82" s="840"/>
    </row>
    <row r="83" spans="2:7">
      <c r="B83" s="653">
        <v>252</v>
      </c>
      <c r="C83" s="654" t="s">
        <v>598</v>
      </c>
      <c r="D83" s="961">
        <v>196119</v>
      </c>
      <c r="F83" s="902"/>
      <c r="G83" s="840"/>
    </row>
    <row r="84" spans="2:7">
      <c r="B84" s="653">
        <v>253</v>
      </c>
      <c r="C84" s="654" t="s">
        <v>599</v>
      </c>
      <c r="D84" s="961">
        <v>15372297</v>
      </c>
      <c r="F84" s="902"/>
      <c r="G84" s="840"/>
    </row>
    <row r="85" spans="2:7">
      <c r="B85" s="653">
        <v>254</v>
      </c>
      <c r="C85" s="654" t="s">
        <v>600</v>
      </c>
      <c r="D85" s="961">
        <v>19657083</v>
      </c>
      <c r="F85" s="902"/>
      <c r="G85" s="840"/>
    </row>
    <row r="86" spans="2:7">
      <c r="B86" s="653">
        <v>255</v>
      </c>
      <c r="C86" s="654" t="s">
        <v>601</v>
      </c>
      <c r="D86" s="961">
        <v>5179894</v>
      </c>
      <c r="F86" s="902"/>
      <c r="G86" s="840"/>
    </row>
    <row r="87" spans="2:7">
      <c r="B87" s="653">
        <v>256</v>
      </c>
      <c r="C87" s="655" t="s">
        <v>602</v>
      </c>
      <c r="D87" s="961">
        <v>170041</v>
      </c>
      <c r="F87" s="902"/>
      <c r="G87" s="840"/>
    </row>
    <row r="88" spans="2:7">
      <c r="B88" s="653">
        <v>259</v>
      </c>
      <c r="C88" s="655" t="s">
        <v>603</v>
      </c>
      <c r="D88" s="961">
        <v>800400</v>
      </c>
      <c r="F88" s="902"/>
      <c r="G88" s="840"/>
    </row>
    <row r="89" spans="2:7">
      <c r="B89" s="651" t="s">
        <v>604</v>
      </c>
      <c r="C89" s="650"/>
      <c r="D89" s="956">
        <v>14540492</v>
      </c>
      <c r="F89" s="902"/>
      <c r="G89" s="840"/>
    </row>
    <row r="90" spans="2:7">
      <c r="B90" s="653">
        <v>261</v>
      </c>
      <c r="C90" s="654" t="s">
        <v>605</v>
      </c>
      <c r="D90" s="961">
        <v>14540492</v>
      </c>
      <c r="F90" s="902"/>
      <c r="G90" s="840"/>
    </row>
    <row r="91" spans="2:7">
      <c r="B91" s="653">
        <v>262</v>
      </c>
      <c r="C91" s="654" t="s">
        <v>606</v>
      </c>
      <c r="D91" s="961">
        <v>0</v>
      </c>
      <c r="F91" s="902"/>
      <c r="G91" s="840"/>
    </row>
    <row r="92" spans="2:7">
      <c r="B92" s="651" t="s">
        <v>607</v>
      </c>
      <c r="C92" s="650"/>
      <c r="D92" s="956">
        <v>9658873</v>
      </c>
      <c r="F92" s="902"/>
      <c r="G92" s="840"/>
    </row>
    <row r="93" spans="2:7">
      <c r="B93" s="653">
        <v>271</v>
      </c>
      <c r="C93" s="654" t="s">
        <v>608</v>
      </c>
      <c r="D93" s="961">
        <v>4668075</v>
      </c>
      <c r="F93" s="902"/>
      <c r="G93" s="840"/>
    </row>
    <row r="94" spans="2:7">
      <c r="B94" s="653">
        <v>272</v>
      </c>
      <c r="C94" s="654" t="s">
        <v>609</v>
      </c>
      <c r="D94" s="961">
        <v>4019881</v>
      </c>
      <c r="F94" s="902"/>
      <c r="G94" s="840"/>
    </row>
    <row r="95" spans="2:7">
      <c r="B95" s="653">
        <v>273</v>
      </c>
      <c r="C95" s="654" t="s">
        <v>610</v>
      </c>
      <c r="D95" s="961">
        <v>422685</v>
      </c>
      <c r="F95" s="902"/>
      <c r="G95" s="840"/>
    </row>
    <row r="96" spans="2:7">
      <c r="B96" s="653">
        <v>274</v>
      </c>
      <c r="C96" s="654" t="s">
        <v>611</v>
      </c>
      <c r="D96" s="961">
        <v>166202</v>
      </c>
      <c r="F96" s="902"/>
      <c r="G96" s="840"/>
    </row>
    <row r="97" spans="2:7">
      <c r="B97" s="653">
        <v>275</v>
      </c>
      <c r="C97" s="654" t="s">
        <v>612</v>
      </c>
      <c r="D97" s="961">
        <v>382030</v>
      </c>
      <c r="F97" s="902"/>
      <c r="G97" s="840"/>
    </row>
    <row r="98" spans="2:7">
      <c r="B98" s="651" t="s">
        <v>613</v>
      </c>
      <c r="C98" s="650"/>
      <c r="D98" s="956">
        <v>23073</v>
      </c>
      <c r="F98" s="902"/>
      <c r="G98" s="840"/>
    </row>
    <row r="99" spans="2:7">
      <c r="B99" s="653">
        <v>281</v>
      </c>
      <c r="C99" s="654" t="s">
        <v>614</v>
      </c>
      <c r="D99" s="961">
        <v>0</v>
      </c>
      <c r="F99" s="902"/>
      <c r="G99" s="840"/>
    </row>
    <row r="100" spans="2:7">
      <c r="B100" s="653">
        <v>282</v>
      </c>
      <c r="C100" s="654" t="s">
        <v>615</v>
      </c>
      <c r="D100" s="961">
        <v>23073</v>
      </c>
      <c r="F100" s="902"/>
      <c r="G100" s="840"/>
    </row>
    <row r="101" spans="2:7">
      <c r="B101" s="653">
        <v>283</v>
      </c>
      <c r="C101" s="654" t="s">
        <v>616</v>
      </c>
      <c r="D101" s="961">
        <v>0</v>
      </c>
      <c r="F101" s="902"/>
      <c r="G101" s="840"/>
    </row>
    <row r="102" spans="2:7">
      <c r="B102" s="651" t="s">
        <v>617</v>
      </c>
      <c r="C102" s="650"/>
      <c r="D102" s="956">
        <v>10345112</v>
      </c>
      <c r="F102" s="902"/>
      <c r="G102" s="840"/>
    </row>
    <row r="103" spans="2:7">
      <c r="B103" s="653">
        <v>291</v>
      </c>
      <c r="C103" s="654" t="s">
        <v>618</v>
      </c>
      <c r="D103" s="961">
        <v>958986</v>
      </c>
      <c r="F103" s="902"/>
      <c r="G103" s="840"/>
    </row>
    <row r="104" spans="2:7">
      <c r="B104" s="653">
        <v>292</v>
      </c>
      <c r="C104" s="654" t="s">
        <v>619</v>
      </c>
      <c r="D104" s="961">
        <v>707993</v>
      </c>
      <c r="F104" s="902"/>
      <c r="G104" s="840"/>
    </row>
    <row r="105" spans="2:7">
      <c r="B105" s="653">
        <v>293</v>
      </c>
      <c r="C105" s="654" t="s">
        <v>620</v>
      </c>
      <c r="D105" s="961">
        <v>1199856</v>
      </c>
      <c r="F105" s="902"/>
      <c r="G105" s="840"/>
    </row>
    <row r="106" spans="2:7" ht="16.899999999999999" customHeight="1">
      <c r="B106" s="653">
        <v>294</v>
      </c>
      <c r="C106" s="654" t="s">
        <v>621</v>
      </c>
      <c r="D106" s="961">
        <v>2112897</v>
      </c>
      <c r="F106" s="902"/>
      <c r="G106" s="840"/>
    </row>
    <row r="107" spans="2:7">
      <c r="B107" s="653">
        <v>295</v>
      </c>
      <c r="C107" s="654" t="s">
        <v>622</v>
      </c>
      <c r="D107" s="961">
        <v>631287</v>
      </c>
      <c r="F107" s="902"/>
      <c r="G107" s="840"/>
    </row>
    <row r="108" spans="2:7">
      <c r="B108" s="653">
        <v>296</v>
      </c>
      <c r="C108" s="654" t="s">
        <v>623</v>
      </c>
      <c r="D108" s="961">
        <v>3070452</v>
      </c>
      <c r="F108" s="902"/>
      <c r="G108" s="840"/>
    </row>
    <row r="109" spans="2:7">
      <c r="B109" s="653">
        <v>297</v>
      </c>
      <c r="C109" s="654" t="s">
        <v>624</v>
      </c>
      <c r="D109" s="961">
        <v>0</v>
      </c>
      <c r="F109" s="902"/>
      <c r="G109" s="840"/>
    </row>
    <row r="110" spans="2:7">
      <c r="B110" s="653">
        <v>298</v>
      </c>
      <c r="C110" s="654" t="s">
        <v>625</v>
      </c>
      <c r="D110" s="961">
        <v>1399496</v>
      </c>
      <c r="F110" s="902"/>
      <c r="G110" s="840"/>
    </row>
    <row r="111" spans="2:7">
      <c r="B111" s="653">
        <v>299</v>
      </c>
      <c r="C111" s="654" t="s">
        <v>626</v>
      </c>
      <c r="D111" s="961">
        <v>264145</v>
      </c>
      <c r="F111" s="902"/>
      <c r="G111" s="840"/>
    </row>
    <row r="112" spans="2:7">
      <c r="B112" s="649" t="s">
        <v>516</v>
      </c>
      <c r="C112" s="650"/>
      <c r="D112" s="955">
        <v>510777680</v>
      </c>
      <c r="F112" s="902"/>
      <c r="G112" s="840"/>
    </row>
    <row r="113" spans="2:7">
      <c r="B113" s="651" t="s">
        <v>517</v>
      </c>
      <c r="C113" s="650"/>
      <c r="D113" s="956">
        <v>93506711</v>
      </c>
      <c r="F113" s="902"/>
      <c r="G113" s="840"/>
    </row>
    <row r="114" spans="2:7">
      <c r="B114" s="653">
        <v>311</v>
      </c>
      <c r="C114" s="654" t="s">
        <v>627</v>
      </c>
      <c r="D114" s="961">
        <v>76053845</v>
      </c>
      <c r="F114" s="902"/>
      <c r="G114" s="840"/>
    </row>
    <row r="115" spans="2:7">
      <c r="B115" s="653">
        <v>312</v>
      </c>
      <c r="C115" s="654" t="s">
        <v>628</v>
      </c>
      <c r="D115" s="961">
        <v>1007303</v>
      </c>
      <c r="F115" s="902"/>
      <c r="G115" s="840"/>
    </row>
    <row r="116" spans="2:7">
      <c r="B116" s="653">
        <v>313</v>
      </c>
      <c r="C116" s="654" t="s">
        <v>629</v>
      </c>
      <c r="D116" s="961">
        <v>1125140</v>
      </c>
      <c r="F116" s="902"/>
      <c r="G116" s="840"/>
    </row>
    <row r="117" spans="2:7">
      <c r="B117" s="653">
        <v>314</v>
      </c>
      <c r="C117" s="654" t="s">
        <v>630</v>
      </c>
      <c r="D117" s="961">
        <v>2291107</v>
      </c>
      <c r="F117" s="902"/>
      <c r="G117" s="840"/>
    </row>
    <row r="118" spans="2:7">
      <c r="B118" s="653">
        <v>315</v>
      </c>
      <c r="C118" s="654" t="s">
        <v>631</v>
      </c>
      <c r="D118" s="961">
        <v>1076220</v>
      </c>
      <c r="F118" s="902"/>
      <c r="G118" s="840"/>
    </row>
    <row r="119" spans="2:7">
      <c r="B119" s="653">
        <v>316</v>
      </c>
      <c r="C119" s="654" t="s">
        <v>632</v>
      </c>
      <c r="D119" s="961">
        <v>7423443</v>
      </c>
      <c r="F119" s="902"/>
      <c r="G119" s="840"/>
    </row>
    <row r="120" spans="2:7">
      <c r="B120" s="653">
        <v>317</v>
      </c>
      <c r="C120" s="654" t="s">
        <v>633</v>
      </c>
      <c r="D120" s="961">
        <v>3661997</v>
      </c>
      <c r="F120" s="902"/>
      <c r="G120" s="840"/>
    </row>
    <row r="121" spans="2:7">
      <c r="B121" s="653">
        <v>318</v>
      </c>
      <c r="C121" s="654" t="s">
        <v>634</v>
      </c>
      <c r="D121" s="961">
        <v>832932</v>
      </c>
      <c r="F121" s="902"/>
      <c r="G121" s="840"/>
    </row>
    <row r="122" spans="2:7">
      <c r="B122" s="653">
        <v>319</v>
      </c>
      <c r="C122" s="654" t="s">
        <v>635</v>
      </c>
      <c r="D122" s="961">
        <v>34724</v>
      </c>
      <c r="F122" s="902"/>
      <c r="G122" s="840"/>
    </row>
    <row r="123" spans="2:7">
      <c r="B123" s="651" t="s">
        <v>636</v>
      </c>
      <c r="C123" s="650"/>
      <c r="D123" s="956">
        <v>26348330</v>
      </c>
      <c r="F123" s="902"/>
      <c r="G123" s="840"/>
    </row>
    <row r="124" spans="2:7">
      <c r="B124" s="653">
        <v>321</v>
      </c>
      <c r="C124" s="654" t="s">
        <v>637</v>
      </c>
      <c r="D124" s="961">
        <v>0</v>
      </c>
      <c r="F124" s="902"/>
      <c r="G124" s="840"/>
    </row>
    <row r="125" spans="2:7">
      <c r="B125" s="653">
        <v>322</v>
      </c>
      <c r="C125" s="654" t="s">
        <v>638</v>
      </c>
      <c r="D125" s="961">
        <v>5587737</v>
      </c>
      <c r="F125" s="902"/>
      <c r="G125" s="840"/>
    </row>
    <row r="126" spans="2:7">
      <c r="B126" s="653">
        <v>323</v>
      </c>
      <c r="C126" s="654" t="s">
        <v>639</v>
      </c>
      <c r="D126" s="961">
        <v>5124832</v>
      </c>
      <c r="F126" s="902"/>
      <c r="G126" s="840"/>
    </row>
    <row r="127" spans="2:7">
      <c r="B127" s="653">
        <v>324</v>
      </c>
      <c r="C127" s="654" t="s">
        <v>640</v>
      </c>
      <c r="D127" s="961">
        <v>0</v>
      </c>
      <c r="F127" s="902"/>
      <c r="G127" s="840"/>
    </row>
    <row r="128" spans="2:7">
      <c r="B128" s="653">
        <v>325</v>
      </c>
      <c r="C128" s="654" t="s">
        <v>641</v>
      </c>
      <c r="D128" s="961">
        <v>9965694</v>
      </c>
      <c r="F128" s="902"/>
      <c r="G128" s="840"/>
    </row>
    <row r="129" spans="2:7">
      <c r="B129" s="653">
        <v>326</v>
      </c>
      <c r="C129" s="654" t="s">
        <v>642</v>
      </c>
      <c r="D129" s="961">
        <v>6600</v>
      </c>
      <c r="F129" s="902"/>
      <c r="G129" s="840"/>
    </row>
    <row r="130" spans="2:7">
      <c r="B130" s="653">
        <v>327</v>
      </c>
      <c r="C130" s="654" t="s">
        <v>643</v>
      </c>
      <c r="D130" s="961">
        <v>3280505</v>
      </c>
      <c r="F130" s="902"/>
      <c r="G130" s="840"/>
    </row>
    <row r="131" spans="2:7">
      <c r="B131" s="653">
        <v>328</v>
      </c>
      <c r="C131" s="654" t="s">
        <v>644</v>
      </c>
      <c r="D131" s="961">
        <v>0</v>
      </c>
      <c r="F131" s="902"/>
      <c r="G131" s="840"/>
    </row>
    <row r="132" spans="2:7">
      <c r="B132" s="653">
        <v>329</v>
      </c>
      <c r="C132" s="654" t="s">
        <v>645</v>
      </c>
      <c r="D132" s="961">
        <v>2382962</v>
      </c>
      <c r="F132" s="902"/>
      <c r="G132" s="840"/>
    </row>
    <row r="133" spans="2:7">
      <c r="B133" s="651" t="s">
        <v>646</v>
      </c>
      <c r="C133" s="650"/>
      <c r="D133" s="956">
        <v>130688601</v>
      </c>
      <c r="F133" s="902"/>
      <c r="G133" s="840"/>
    </row>
    <row r="134" spans="2:7">
      <c r="B134" s="653">
        <v>331</v>
      </c>
      <c r="C134" s="654" t="s">
        <v>647</v>
      </c>
      <c r="D134" s="961">
        <v>21902534</v>
      </c>
      <c r="F134" s="902"/>
      <c r="G134" s="840"/>
    </row>
    <row r="135" spans="2:7">
      <c r="B135" s="653">
        <v>332</v>
      </c>
      <c r="C135" s="654" t="s">
        <v>648</v>
      </c>
      <c r="D135" s="961">
        <v>1676609</v>
      </c>
      <c r="F135" s="902"/>
      <c r="G135" s="840"/>
    </row>
    <row r="136" spans="2:7" ht="16.149999999999999" customHeight="1" thickBot="1">
      <c r="B136" s="939">
        <v>333</v>
      </c>
      <c r="C136" s="940" t="s">
        <v>649</v>
      </c>
      <c r="D136" s="962">
        <v>9274825</v>
      </c>
      <c r="F136" s="902"/>
      <c r="G136" s="840"/>
    </row>
    <row r="137" spans="2:7" ht="16.5" thickTop="1">
      <c r="B137" s="653">
        <v>334</v>
      </c>
      <c r="C137" s="654" t="s">
        <v>650</v>
      </c>
      <c r="D137" s="961">
        <v>24209666</v>
      </c>
      <c r="F137" s="902"/>
      <c r="G137" s="840"/>
    </row>
    <row r="138" spans="2:7">
      <c r="B138" s="653">
        <v>335</v>
      </c>
      <c r="C138" s="654" t="s">
        <v>651</v>
      </c>
      <c r="D138" s="961">
        <v>1088428</v>
      </c>
      <c r="F138" s="902"/>
      <c r="G138" s="840"/>
    </row>
    <row r="139" spans="2:7">
      <c r="B139" s="653">
        <v>336</v>
      </c>
      <c r="C139" s="654" t="s">
        <v>652</v>
      </c>
      <c r="D139" s="961">
        <v>5189679</v>
      </c>
      <c r="F139" s="902"/>
      <c r="G139" s="840"/>
    </row>
    <row r="140" spans="2:7">
      <c r="B140" s="653">
        <v>337</v>
      </c>
      <c r="C140" s="654" t="s">
        <v>653</v>
      </c>
      <c r="D140" s="961">
        <v>128694</v>
      </c>
      <c r="F140" s="902"/>
      <c r="G140" s="840"/>
    </row>
    <row r="141" spans="2:7">
      <c r="B141" s="653">
        <v>338</v>
      </c>
      <c r="C141" s="654" t="s">
        <v>654</v>
      </c>
      <c r="D141" s="961">
        <v>11827398</v>
      </c>
      <c r="F141" s="902"/>
      <c r="G141" s="840"/>
    </row>
    <row r="142" spans="2:7">
      <c r="B142" s="653">
        <v>339</v>
      </c>
      <c r="C142" s="654" t="s">
        <v>655</v>
      </c>
      <c r="D142" s="961">
        <v>55390768</v>
      </c>
      <c r="F142" s="902"/>
      <c r="G142" s="840"/>
    </row>
    <row r="143" spans="2:7">
      <c r="B143" s="651" t="s">
        <v>656</v>
      </c>
      <c r="C143" s="650"/>
      <c r="D143" s="956">
        <v>9652964</v>
      </c>
      <c r="F143" s="902"/>
      <c r="G143" s="840"/>
    </row>
    <row r="144" spans="2:7">
      <c r="B144" s="653">
        <v>341</v>
      </c>
      <c r="C144" s="654" t="s">
        <v>657</v>
      </c>
      <c r="D144" s="961">
        <v>4781937</v>
      </c>
      <c r="F144" s="902"/>
      <c r="G144" s="840"/>
    </row>
    <row r="145" spans="2:7">
      <c r="B145" s="653">
        <v>342</v>
      </c>
      <c r="C145" s="654" t="s">
        <v>658</v>
      </c>
      <c r="D145" s="961">
        <v>0</v>
      </c>
      <c r="F145" s="902"/>
      <c r="G145" s="840"/>
    </row>
    <row r="146" spans="2:7">
      <c r="B146" s="653">
        <v>343</v>
      </c>
      <c r="C146" s="654" t="s">
        <v>659</v>
      </c>
      <c r="D146" s="961">
        <v>0</v>
      </c>
      <c r="F146" s="902"/>
      <c r="G146" s="840"/>
    </row>
    <row r="147" spans="2:7">
      <c r="B147" s="653">
        <v>344</v>
      </c>
      <c r="C147" s="654" t="s">
        <v>660</v>
      </c>
      <c r="D147" s="961">
        <v>295660</v>
      </c>
      <c r="F147" s="902"/>
      <c r="G147" s="840"/>
    </row>
    <row r="148" spans="2:7">
      <c r="B148" s="653">
        <v>345</v>
      </c>
      <c r="C148" s="654" t="s">
        <v>661</v>
      </c>
      <c r="D148" s="961">
        <v>3865706</v>
      </c>
      <c r="F148" s="902"/>
      <c r="G148" s="840"/>
    </row>
    <row r="149" spans="2:7">
      <c r="B149" s="653">
        <v>346</v>
      </c>
      <c r="C149" s="654" t="s">
        <v>662</v>
      </c>
      <c r="D149" s="961">
        <v>105000</v>
      </c>
      <c r="F149" s="902"/>
      <c r="G149" s="840"/>
    </row>
    <row r="150" spans="2:7">
      <c r="B150" s="653">
        <v>347</v>
      </c>
      <c r="C150" s="654" t="s">
        <v>663</v>
      </c>
      <c r="D150" s="961">
        <v>238331</v>
      </c>
      <c r="F150" s="902"/>
      <c r="G150" s="840"/>
    </row>
    <row r="151" spans="2:7">
      <c r="B151" s="653">
        <v>348</v>
      </c>
      <c r="C151" s="654" t="s">
        <v>664</v>
      </c>
      <c r="D151" s="961">
        <v>6296</v>
      </c>
      <c r="F151" s="902"/>
      <c r="G151" s="840"/>
    </row>
    <row r="152" spans="2:7">
      <c r="B152" s="653">
        <v>349</v>
      </c>
      <c r="C152" s="654" t="s">
        <v>665</v>
      </c>
      <c r="D152" s="961">
        <v>360034</v>
      </c>
      <c r="F152" s="902"/>
      <c r="G152" s="840"/>
    </row>
    <row r="153" spans="2:7">
      <c r="B153" s="651" t="s">
        <v>666</v>
      </c>
      <c r="C153" s="650"/>
      <c r="D153" s="956">
        <v>83168708</v>
      </c>
      <c r="F153" s="902"/>
      <c r="G153" s="840"/>
    </row>
    <row r="154" spans="2:7">
      <c r="B154" s="653">
        <v>351</v>
      </c>
      <c r="C154" s="654" t="s">
        <v>667</v>
      </c>
      <c r="D154" s="961">
        <v>24904814</v>
      </c>
      <c r="F154" s="902"/>
      <c r="G154" s="840"/>
    </row>
    <row r="155" spans="2:7">
      <c r="B155" s="653">
        <v>352</v>
      </c>
      <c r="C155" s="654" t="s">
        <v>668</v>
      </c>
      <c r="D155" s="961">
        <v>4738207</v>
      </c>
      <c r="F155" s="902"/>
      <c r="G155" s="840"/>
    </row>
    <row r="156" spans="2:7" ht="19.149999999999999" customHeight="1">
      <c r="B156" s="653">
        <v>353</v>
      </c>
      <c r="C156" s="654" t="s">
        <v>669</v>
      </c>
      <c r="D156" s="961">
        <v>5247069</v>
      </c>
      <c r="F156" s="902"/>
      <c r="G156" s="840"/>
    </row>
    <row r="157" spans="2:7">
      <c r="B157" s="653">
        <v>354</v>
      </c>
      <c r="C157" s="654" t="s">
        <v>670</v>
      </c>
      <c r="D157" s="961">
        <v>22132337</v>
      </c>
      <c r="F157" s="902"/>
      <c r="G157" s="840"/>
    </row>
    <row r="158" spans="2:7">
      <c r="B158" s="653">
        <v>355</v>
      </c>
      <c r="C158" s="654" t="s">
        <v>671</v>
      </c>
      <c r="D158" s="961">
        <v>5811415</v>
      </c>
      <c r="F158" s="902"/>
      <c r="G158" s="840"/>
    </row>
    <row r="159" spans="2:7">
      <c r="B159" s="653">
        <v>356</v>
      </c>
      <c r="C159" s="654" t="s">
        <v>672</v>
      </c>
      <c r="D159" s="961">
        <v>125000</v>
      </c>
      <c r="F159" s="902"/>
      <c r="G159" s="840"/>
    </row>
    <row r="160" spans="2:7">
      <c r="B160" s="653">
        <v>357</v>
      </c>
      <c r="C160" s="654" t="s">
        <v>673</v>
      </c>
      <c r="D160" s="961">
        <v>9133554</v>
      </c>
      <c r="F160" s="902"/>
      <c r="G160" s="840"/>
    </row>
    <row r="161" spans="2:7">
      <c r="B161" s="653">
        <v>358</v>
      </c>
      <c r="C161" s="654" t="s">
        <v>674</v>
      </c>
      <c r="D161" s="961">
        <v>8185546</v>
      </c>
      <c r="F161" s="902"/>
      <c r="G161" s="840"/>
    </row>
    <row r="162" spans="2:7">
      <c r="B162" s="653">
        <v>359</v>
      </c>
      <c r="C162" s="654" t="s">
        <v>675</v>
      </c>
      <c r="D162" s="961">
        <v>2890766</v>
      </c>
      <c r="F162" s="902"/>
      <c r="G162" s="840"/>
    </row>
    <row r="163" spans="2:7">
      <c r="B163" s="651" t="s">
        <v>518</v>
      </c>
      <c r="C163" s="650"/>
      <c r="D163" s="956">
        <v>50503350</v>
      </c>
      <c r="F163" s="902"/>
      <c r="G163" s="840"/>
    </row>
    <row r="164" spans="2:7">
      <c r="B164" s="653">
        <v>361</v>
      </c>
      <c r="C164" s="654" t="s">
        <v>676</v>
      </c>
      <c r="D164" s="961">
        <v>41599828</v>
      </c>
      <c r="F164" s="902"/>
      <c r="G164" s="840"/>
    </row>
    <row r="165" spans="2:7">
      <c r="B165" s="653">
        <v>362</v>
      </c>
      <c r="C165" s="654" t="s">
        <v>677</v>
      </c>
      <c r="D165" s="961">
        <v>7327475</v>
      </c>
      <c r="F165" s="902"/>
      <c r="G165" s="840"/>
    </row>
    <row r="166" spans="2:7">
      <c r="B166" s="653">
        <v>363</v>
      </c>
      <c r="C166" s="654" t="s">
        <v>678</v>
      </c>
      <c r="D166" s="961">
        <v>311848</v>
      </c>
      <c r="F166" s="902"/>
      <c r="G166" s="840"/>
    </row>
    <row r="167" spans="2:7">
      <c r="B167" s="653">
        <v>364</v>
      </c>
      <c r="C167" s="654" t="s">
        <v>679</v>
      </c>
      <c r="D167" s="961">
        <v>9000</v>
      </c>
      <c r="F167" s="902"/>
      <c r="G167" s="840"/>
    </row>
    <row r="168" spans="2:7">
      <c r="B168" s="653">
        <v>365</v>
      </c>
      <c r="C168" s="654" t="s">
        <v>680</v>
      </c>
      <c r="D168" s="961">
        <v>298667</v>
      </c>
      <c r="F168" s="902"/>
      <c r="G168" s="840"/>
    </row>
    <row r="169" spans="2:7">
      <c r="B169" s="653">
        <v>366</v>
      </c>
      <c r="C169" s="654" t="s">
        <v>681</v>
      </c>
      <c r="D169" s="961">
        <v>692267</v>
      </c>
      <c r="F169" s="902"/>
      <c r="G169" s="840"/>
    </row>
    <row r="170" spans="2:7">
      <c r="B170" s="653">
        <v>369</v>
      </c>
      <c r="C170" s="654" t="s">
        <v>682</v>
      </c>
      <c r="D170" s="961">
        <v>264265</v>
      </c>
      <c r="F170" s="902"/>
      <c r="G170" s="840"/>
    </row>
    <row r="171" spans="2:7">
      <c r="B171" s="651" t="s">
        <v>683</v>
      </c>
      <c r="C171" s="650"/>
      <c r="D171" s="956">
        <v>25220835</v>
      </c>
      <c r="F171" s="902"/>
      <c r="G171" s="840"/>
    </row>
    <row r="172" spans="2:7">
      <c r="B172" s="653">
        <v>371</v>
      </c>
      <c r="C172" s="654" t="s">
        <v>684</v>
      </c>
      <c r="D172" s="961">
        <v>8239827</v>
      </c>
      <c r="F172" s="902"/>
      <c r="G172" s="840"/>
    </row>
    <row r="173" spans="2:7">
      <c r="B173" s="653">
        <v>372</v>
      </c>
      <c r="C173" s="654" t="s">
        <v>685</v>
      </c>
      <c r="D173" s="961">
        <v>2282425</v>
      </c>
      <c r="F173" s="902"/>
      <c r="G173" s="840"/>
    </row>
    <row r="174" spans="2:7">
      <c r="B174" s="653">
        <v>373</v>
      </c>
      <c r="C174" s="654" t="s">
        <v>686</v>
      </c>
      <c r="D174" s="961">
        <v>1296</v>
      </c>
      <c r="F174" s="902"/>
      <c r="G174" s="840"/>
    </row>
    <row r="175" spans="2:7">
      <c r="B175" s="653">
        <v>374</v>
      </c>
      <c r="C175" s="654" t="s">
        <v>687</v>
      </c>
      <c r="D175" s="961">
        <v>0</v>
      </c>
      <c r="F175" s="902"/>
      <c r="G175" s="840"/>
    </row>
    <row r="176" spans="2:7">
      <c r="B176" s="653">
        <v>375</v>
      </c>
      <c r="C176" s="654" t="s">
        <v>688</v>
      </c>
      <c r="D176" s="961">
        <v>11232991</v>
      </c>
      <c r="F176" s="902"/>
      <c r="G176" s="840"/>
    </row>
    <row r="177" spans="2:7">
      <c r="B177" s="653">
        <v>376</v>
      </c>
      <c r="C177" s="654" t="s">
        <v>689</v>
      </c>
      <c r="D177" s="961">
        <v>1373988</v>
      </c>
      <c r="F177" s="902"/>
      <c r="G177" s="840"/>
    </row>
    <row r="178" spans="2:7">
      <c r="B178" s="653">
        <v>377</v>
      </c>
      <c r="C178" s="654" t="s">
        <v>690</v>
      </c>
      <c r="D178" s="961">
        <v>0</v>
      </c>
      <c r="F178" s="902"/>
      <c r="G178" s="840"/>
    </row>
    <row r="179" spans="2:7">
      <c r="B179" s="653">
        <v>378</v>
      </c>
      <c r="C179" s="654" t="s">
        <v>691</v>
      </c>
      <c r="D179" s="961">
        <v>389000</v>
      </c>
      <c r="F179" s="902"/>
      <c r="G179" s="840"/>
    </row>
    <row r="180" spans="2:7">
      <c r="B180" s="653">
        <v>379</v>
      </c>
      <c r="C180" s="654" t="s">
        <v>692</v>
      </c>
      <c r="D180" s="961">
        <v>1701308</v>
      </c>
      <c r="F180" s="902"/>
      <c r="G180" s="840"/>
    </row>
    <row r="181" spans="2:7">
      <c r="B181" s="651" t="s">
        <v>693</v>
      </c>
      <c r="C181" s="650"/>
      <c r="D181" s="956">
        <v>34503744</v>
      </c>
      <c r="F181" s="902"/>
      <c r="G181" s="840"/>
    </row>
    <row r="182" spans="2:7">
      <c r="B182" s="653">
        <v>381</v>
      </c>
      <c r="C182" s="654" t="s">
        <v>694</v>
      </c>
      <c r="D182" s="961">
        <v>13051</v>
      </c>
      <c r="F182" s="902"/>
      <c r="G182" s="840"/>
    </row>
    <row r="183" spans="2:7">
      <c r="B183" s="653">
        <v>382</v>
      </c>
      <c r="C183" s="654" t="s">
        <v>695</v>
      </c>
      <c r="D183" s="961">
        <v>30271568</v>
      </c>
      <c r="F183" s="902"/>
      <c r="G183" s="840"/>
    </row>
    <row r="184" spans="2:7">
      <c r="B184" s="653">
        <v>383</v>
      </c>
      <c r="C184" s="654" t="s">
        <v>696</v>
      </c>
      <c r="D184" s="961">
        <v>4151480</v>
      </c>
      <c r="F184" s="902"/>
      <c r="G184" s="840"/>
    </row>
    <row r="185" spans="2:7">
      <c r="B185" s="653">
        <v>384</v>
      </c>
      <c r="C185" s="654" t="s">
        <v>697</v>
      </c>
      <c r="D185" s="961">
        <v>16645</v>
      </c>
      <c r="F185" s="902"/>
      <c r="G185" s="840"/>
    </row>
    <row r="186" spans="2:7">
      <c r="B186" s="653">
        <v>385</v>
      </c>
      <c r="C186" s="654" t="s">
        <v>698</v>
      </c>
      <c r="D186" s="961">
        <v>51000</v>
      </c>
      <c r="F186" s="902"/>
      <c r="G186" s="840"/>
    </row>
    <row r="187" spans="2:7">
      <c r="B187" s="651" t="s">
        <v>699</v>
      </c>
      <c r="C187" s="650"/>
      <c r="D187" s="956">
        <v>57184437</v>
      </c>
      <c r="F187" s="902"/>
      <c r="G187" s="840"/>
    </row>
    <row r="188" spans="2:7">
      <c r="B188" s="653">
        <v>391</v>
      </c>
      <c r="C188" s="654" t="s">
        <v>700</v>
      </c>
      <c r="D188" s="961">
        <v>0</v>
      </c>
      <c r="F188" s="902"/>
      <c r="G188" s="840"/>
    </row>
    <row r="189" spans="2:7">
      <c r="B189" s="653">
        <v>392</v>
      </c>
      <c r="C189" s="654" t="s">
        <v>701</v>
      </c>
      <c r="D189" s="961">
        <v>6209341</v>
      </c>
      <c r="F189" s="902"/>
      <c r="G189" s="840"/>
    </row>
    <row r="190" spans="2:7">
      <c r="B190" s="653">
        <v>393</v>
      </c>
      <c r="C190" s="654" t="s">
        <v>702</v>
      </c>
      <c r="D190" s="961">
        <v>0</v>
      </c>
      <c r="F190" s="902"/>
      <c r="G190" s="840"/>
    </row>
    <row r="191" spans="2:7">
      <c r="B191" s="653">
        <v>394</v>
      </c>
      <c r="C191" s="654" t="s">
        <v>703</v>
      </c>
      <c r="D191" s="961">
        <v>0</v>
      </c>
      <c r="F191" s="902"/>
      <c r="G191" s="840"/>
    </row>
    <row r="192" spans="2:7">
      <c r="B192" s="653">
        <v>395</v>
      </c>
      <c r="C192" s="654" t="s">
        <v>704</v>
      </c>
      <c r="D192" s="961">
        <v>24356</v>
      </c>
      <c r="F192" s="902"/>
      <c r="G192" s="840"/>
    </row>
    <row r="193" spans="2:7">
      <c r="B193" s="653">
        <v>396</v>
      </c>
      <c r="C193" s="654" t="s">
        <v>705</v>
      </c>
      <c r="D193" s="961">
        <v>14968</v>
      </c>
      <c r="F193" s="902"/>
      <c r="G193" s="840"/>
    </row>
    <row r="194" spans="2:7">
      <c r="B194" s="653">
        <v>397</v>
      </c>
      <c r="C194" s="654" t="s">
        <v>706</v>
      </c>
      <c r="D194" s="961">
        <v>0</v>
      </c>
      <c r="F194" s="902"/>
      <c r="G194" s="840"/>
    </row>
    <row r="195" spans="2:7">
      <c r="B195" s="653">
        <v>398</v>
      </c>
      <c r="C195" s="654" t="s">
        <v>707</v>
      </c>
      <c r="D195" s="961">
        <v>50740569</v>
      </c>
      <c r="F195" s="902"/>
      <c r="G195" s="840"/>
    </row>
    <row r="196" spans="2:7">
      <c r="B196" s="653">
        <v>399</v>
      </c>
      <c r="C196" s="654" t="s">
        <v>708</v>
      </c>
      <c r="D196" s="961">
        <v>195203</v>
      </c>
      <c r="F196" s="902"/>
      <c r="G196" s="840"/>
    </row>
    <row r="197" spans="2:7">
      <c r="B197" s="649" t="s">
        <v>709</v>
      </c>
      <c r="C197" s="650"/>
      <c r="D197" s="955">
        <v>277714312</v>
      </c>
      <c r="F197" s="902"/>
      <c r="G197" s="840"/>
    </row>
    <row r="198" spans="2:7">
      <c r="B198" s="651" t="s">
        <v>710</v>
      </c>
      <c r="C198" s="650"/>
      <c r="D198" s="956">
        <v>3413551</v>
      </c>
      <c r="F198" s="902"/>
      <c r="G198" s="840"/>
    </row>
    <row r="199" spans="2:7" ht="16.5" thickBot="1">
      <c r="B199" s="939">
        <v>411</v>
      </c>
      <c r="C199" s="940" t="s">
        <v>711</v>
      </c>
      <c r="D199" s="962">
        <v>3413551</v>
      </c>
      <c r="F199" s="902"/>
      <c r="G199" s="840"/>
    </row>
    <row r="200" spans="2:7" ht="16.5" thickTop="1">
      <c r="B200" s="653">
        <v>412</v>
      </c>
      <c r="C200" s="654" t="s">
        <v>712</v>
      </c>
      <c r="D200" s="961">
        <v>0</v>
      </c>
      <c r="F200" s="902"/>
      <c r="G200" s="840"/>
    </row>
    <row r="201" spans="2:7">
      <c r="B201" s="653">
        <v>413</v>
      </c>
      <c r="C201" s="654" t="s">
        <v>713</v>
      </c>
      <c r="D201" s="961">
        <v>0</v>
      </c>
      <c r="F201" s="902"/>
      <c r="G201" s="840"/>
    </row>
    <row r="202" spans="2:7">
      <c r="B202" s="653">
        <v>414</v>
      </c>
      <c r="C202" s="654" t="s">
        <v>714</v>
      </c>
      <c r="D202" s="961">
        <v>0</v>
      </c>
      <c r="F202" s="902"/>
      <c r="G202" s="840"/>
    </row>
    <row r="203" spans="2:7">
      <c r="B203" s="653">
        <v>415</v>
      </c>
      <c r="C203" s="654" t="s">
        <v>715</v>
      </c>
      <c r="D203" s="956">
        <v>0</v>
      </c>
      <c r="F203" s="902"/>
      <c r="G203" s="840"/>
    </row>
    <row r="204" spans="2:7" ht="16.149999999999999" customHeight="1">
      <c r="B204" s="653">
        <v>416</v>
      </c>
      <c r="C204" s="654" t="s">
        <v>716</v>
      </c>
      <c r="D204" s="956">
        <v>0</v>
      </c>
      <c r="F204" s="902"/>
      <c r="G204" s="840"/>
    </row>
    <row r="205" spans="2:7">
      <c r="B205" s="653">
        <v>417</v>
      </c>
      <c r="C205" s="654" t="s">
        <v>717</v>
      </c>
      <c r="D205" s="956">
        <v>0</v>
      </c>
      <c r="F205" s="902"/>
      <c r="G205" s="840"/>
    </row>
    <row r="206" spans="2:7">
      <c r="B206" s="653">
        <v>418</v>
      </c>
      <c r="C206" s="654" t="s">
        <v>718</v>
      </c>
      <c r="D206" s="956">
        <v>0</v>
      </c>
      <c r="F206" s="902"/>
      <c r="G206" s="840"/>
    </row>
    <row r="207" spans="2:7">
      <c r="B207" s="653">
        <v>419</v>
      </c>
      <c r="C207" s="654" t="s">
        <v>719</v>
      </c>
      <c r="D207" s="956">
        <v>0</v>
      </c>
      <c r="F207" s="902"/>
      <c r="G207" s="840"/>
    </row>
    <row r="208" spans="2:7">
      <c r="B208" s="651" t="s">
        <v>720</v>
      </c>
      <c r="C208" s="650"/>
      <c r="D208" s="956">
        <v>40557500</v>
      </c>
      <c r="F208" s="902"/>
      <c r="G208" s="840"/>
    </row>
    <row r="209" spans="2:7">
      <c r="B209" s="653">
        <v>421</v>
      </c>
      <c r="C209" s="654" t="s">
        <v>721</v>
      </c>
      <c r="D209" s="961">
        <v>40557500</v>
      </c>
      <c r="F209" s="902"/>
      <c r="G209" s="840"/>
    </row>
    <row r="210" spans="2:7">
      <c r="B210" s="653">
        <v>422</v>
      </c>
      <c r="C210" s="654" t="s">
        <v>722</v>
      </c>
      <c r="D210" s="961">
        <v>0</v>
      </c>
      <c r="F210" s="902"/>
      <c r="G210" s="840"/>
    </row>
    <row r="211" spans="2:7">
      <c r="B211" s="653">
        <v>423</v>
      </c>
      <c r="C211" s="654" t="s">
        <v>723</v>
      </c>
      <c r="D211" s="961">
        <v>0</v>
      </c>
      <c r="F211" s="902"/>
      <c r="G211" s="840"/>
    </row>
    <row r="212" spans="2:7">
      <c r="B212" s="653">
        <v>424</v>
      </c>
      <c r="C212" s="654" t="s">
        <v>724</v>
      </c>
      <c r="D212" s="961">
        <v>0</v>
      </c>
      <c r="F212" s="902"/>
      <c r="G212" s="840"/>
    </row>
    <row r="213" spans="2:7">
      <c r="B213" s="653">
        <v>425</v>
      </c>
      <c r="C213" s="654" t="s">
        <v>725</v>
      </c>
      <c r="D213" s="961">
        <v>0</v>
      </c>
      <c r="F213" s="902"/>
      <c r="G213" s="840"/>
    </row>
    <row r="214" spans="2:7">
      <c r="B214" s="651" t="s">
        <v>726</v>
      </c>
      <c r="C214" s="650"/>
      <c r="D214" s="956">
        <v>13495</v>
      </c>
      <c r="F214" s="902"/>
      <c r="G214" s="840"/>
    </row>
    <row r="215" spans="2:7">
      <c r="B215" s="653">
        <v>431</v>
      </c>
      <c r="C215" s="654" t="s">
        <v>727</v>
      </c>
      <c r="D215" s="961">
        <v>0</v>
      </c>
      <c r="F215" s="902"/>
      <c r="G215" s="840"/>
    </row>
    <row r="216" spans="2:7">
      <c r="B216" s="653">
        <v>432</v>
      </c>
      <c r="C216" s="654" t="s">
        <v>728</v>
      </c>
      <c r="D216" s="961">
        <v>0</v>
      </c>
      <c r="F216" s="902"/>
      <c r="G216" s="840"/>
    </row>
    <row r="217" spans="2:7">
      <c r="B217" s="653">
        <v>433</v>
      </c>
      <c r="C217" s="654" t="s">
        <v>729</v>
      </c>
      <c r="D217" s="961">
        <v>0</v>
      </c>
      <c r="F217" s="902"/>
      <c r="G217" s="840"/>
    </row>
    <row r="218" spans="2:7">
      <c r="B218" s="653">
        <v>434</v>
      </c>
      <c r="C218" s="654" t="s">
        <v>730</v>
      </c>
      <c r="D218" s="961">
        <v>0</v>
      </c>
      <c r="F218" s="902"/>
      <c r="G218" s="840"/>
    </row>
    <row r="219" spans="2:7">
      <c r="B219" s="653">
        <v>435</v>
      </c>
      <c r="C219" s="654" t="s">
        <v>731</v>
      </c>
      <c r="D219" s="961">
        <v>0</v>
      </c>
      <c r="F219" s="902"/>
      <c r="G219" s="840"/>
    </row>
    <row r="220" spans="2:7">
      <c r="B220" s="653">
        <v>436</v>
      </c>
      <c r="C220" s="654" t="s">
        <v>732</v>
      </c>
      <c r="D220" s="961">
        <v>13495</v>
      </c>
      <c r="F220" s="902"/>
      <c r="G220" s="840"/>
    </row>
    <row r="221" spans="2:7">
      <c r="B221" s="653">
        <v>437</v>
      </c>
      <c r="C221" s="654" t="s">
        <v>733</v>
      </c>
      <c r="D221" s="961">
        <v>0</v>
      </c>
      <c r="F221" s="902"/>
      <c r="G221" s="840"/>
    </row>
    <row r="222" spans="2:7">
      <c r="B222" s="653">
        <v>438</v>
      </c>
      <c r="C222" s="654" t="s">
        <v>734</v>
      </c>
      <c r="D222" s="961">
        <v>0</v>
      </c>
      <c r="F222" s="902"/>
      <c r="G222" s="840"/>
    </row>
    <row r="223" spans="2:7">
      <c r="B223" s="653">
        <v>439</v>
      </c>
      <c r="C223" s="654" t="s">
        <v>735</v>
      </c>
      <c r="D223" s="961">
        <v>0</v>
      </c>
      <c r="F223" s="902"/>
      <c r="G223" s="840"/>
    </row>
    <row r="224" spans="2:7">
      <c r="B224" s="651" t="s">
        <v>736</v>
      </c>
      <c r="C224" s="650"/>
      <c r="D224" s="956">
        <v>146719817</v>
      </c>
      <c r="F224" s="902"/>
      <c r="G224" s="840"/>
    </row>
    <row r="225" spans="2:7">
      <c r="B225" s="653">
        <v>441</v>
      </c>
      <c r="C225" s="654" t="s">
        <v>737</v>
      </c>
      <c r="D225" s="961">
        <v>146678317</v>
      </c>
      <c r="F225" s="902"/>
      <c r="G225" s="840"/>
    </row>
    <row r="226" spans="2:7">
      <c r="B226" s="653">
        <v>442</v>
      </c>
      <c r="C226" s="654" t="s">
        <v>738</v>
      </c>
      <c r="D226" s="961">
        <v>0</v>
      </c>
      <c r="F226" s="902"/>
      <c r="G226" s="840"/>
    </row>
    <row r="227" spans="2:7">
      <c r="B227" s="653">
        <v>443</v>
      </c>
      <c r="C227" s="654" t="s">
        <v>739</v>
      </c>
      <c r="D227" s="961">
        <v>0</v>
      </c>
      <c r="F227" s="902"/>
      <c r="G227" s="840"/>
    </row>
    <row r="228" spans="2:7">
      <c r="B228" s="653">
        <v>444</v>
      </c>
      <c r="C228" s="654" t="s">
        <v>740</v>
      </c>
      <c r="D228" s="961">
        <v>40500</v>
      </c>
      <c r="F228" s="902"/>
      <c r="G228" s="840"/>
    </row>
    <row r="229" spans="2:7">
      <c r="B229" s="653">
        <v>445</v>
      </c>
      <c r="C229" s="654" t="s">
        <v>741</v>
      </c>
      <c r="D229" s="961">
        <v>1000</v>
      </c>
      <c r="F229" s="902"/>
      <c r="G229" s="840"/>
    </row>
    <row r="230" spans="2:7">
      <c r="B230" s="653">
        <v>446</v>
      </c>
      <c r="C230" s="655" t="s">
        <v>742</v>
      </c>
      <c r="D230" s="961">
        <v>0</v>
      </c>
      <c r="F230" s="902"/>
      <c r="G230" s="840"/>
    </row>
    <row r="231" spans="2:7">
      <c r="B231" s="653">
        <v>447</v>
      </c>
      <c r="C231" s="654" t="s">
        <v>743</v>
      </c>
      <c r="D231" s="961">
        <v>0</v>
      </c>
      <c r="F231" s="902"/>
      <c r="G231" s="840"/>
    </row>
    <row r="232" spans="2:7">
      <c r="B232" s="653">
        <v>448</v>
      </c>
      <c r="C232" s="654" t="s">
        <v>744</v>
      </c>
      <c r="D232" s="961">
        <v>0</v>
      </c>
      <c r="F232" s="902"/>
      <c r="G232" s="840"/>
    </row>
    <row r="233" spans="2:7">
      <c r="B233" s="651" t="s">
        <v>745</v>
      </c>
      <c r="C233" s="650"/>
      <c r="D233" s="956">
        <v>87009949</v>
      </c>
      <c r="F233" s="902"/>
      <c r="G233" s="840"/>
    </row>
    <row r="234" spans="2:7">
      <c r="B234" s="653">
        <v>451</v>
      </c>
      <c r="C234" s="654" t="s">
        <v>746</v>
      </c>
      <c r="D234" s="961">
        <v>39829675</v>
      </c>
      <c r="F234" s="902"/>
      <c r="G234" s="840"/>
    </row>
    <row r="235" spans="2:7">
      <c r="B235" s="653">
        <v>452</v>
      </c>
      <c r="C235" s="654" t="s">
        <v>747</v>
      </c>
      <c r="D235" s="961">
        <v>47180274</v>
      </c>
      <c r="F235" s="902"/>
      <c r="G235" s="840"/>
    </row>
    <row r="236" spans="2:7">
      <c r="B236" s="653">
        <v>459</v>
      </c>
      <c r="C236" s="654" t="s">
        <v>748</v>
      </c>
      <c r="D236" s="961">
        <v>0</v>
      </c>
      <c r="F236" s="902"/>
      <c r="G236" s="840"/>
    </row>
    <row r="237" spans="2:7">
      <c r="B237" s="651" t="s">
        <v>749</v>
      </c>
      <c r="C237" s="650"/>
      <c r="D237" s="956">
        <v>0</v>
      </c>
      <c r="F237" s="902"/>
      <c r="G237" s="840"/>
    </row>
    <row r="238" spans="2:7">
      <c r="B238" s="653">
        <v>461</v>
      </c>
      <c r="C238" s="654" t="s">
        <v>750</v>
      </c>
      <c r="D238" s="961">
        <v>0</v>
      </c>
      <c r="F238" s="902"/>
      <c r="G238" s="840"/>
    </row>
    <row r="239" spans="2:7">
      <c r="B239" s="653">
        <v>462</v>
      </c>
      <c r="C239" s="654" t="s">
        <v>751</v>
      </c>
      <c r="D239" s="961">
        <v>0</v>
      </c>
      <c r="F239" s="902"/>
      <c r="G239" s="840"/>
    </row>
    <row r="240" spans="2:7">
      <c r="B240" s="653">
        <v>463</v>
      </c>
      <c r="C240" s="654" t="s">
        <v>752</v>
      </c>
      <c r="D240" s="961">
        <v>0</v>
      </c>
      <c r="F240" s="902"/>
      <c r="G240" s="840"/>
    </row>
    <row r="241" spans="2:7">
      <c r="B241" s="653">
        <v>464</v>
      </c>
      <c r="C241" s="654" t="s">
        <v>753</v>
      </c>
      <c r="D241" s="961">
        <v>0</v>
      </c>
      <c r="F241" s="902"/>
      <c r="G241" s="840"/>
    </row>
    <row r="242" spans="2:7">
      <c r="B242" s="653">
        <v>465</v>
      </c>
      <c r="C242" s="654" t="s">
        <v>754</v>
      </c>
      <c r="D242" s="961">
        <v>0</v>
      </c>
      <c r="F242" s="902"/>
      <c r="G242" s="840"/>
    </row>
    <row r="243" spans="2:7">
      <c r="B243" s="653">
        <v>466</v>
      </c>
      <c r="C243" s="654" t="s">
        <v>755</v>
      </c>
      <c r="D243" s="961">
        <v>0</v>
      </c>
      <c r="F243" s="902"/>
      <c r="G243" s="840"/>
    </row>
    <row r="244" spans="2:7">
      <c r="B244" s="653">
        <v>469</v>
      </c>
      <c r="C244" s="654" t="s">
        <v>756</v>
      </c>
      <c r="D244" s="961">
        <v>0</v>
      </c>
      <c r="F244" s="902"/>
      <c r="G244" s="840"/>
    </row>
    <row r="245" spans="2:7">
      <c r="B245" s="651" t="s">
        <v>757</v>
      </c>
      <c r="C245" s="650"/>
      <c r="D245" s="956">
        <v>0</v>
      </c>
      <c r="F245" s="902"/>
      <c r="G245" s="840"/>
    </row>
    <row r="246" spans="2:7">
      <c r="B246" s="653">
        <v>471</v>
      </c>
      <c r="C246" s="654" t="s">
        <v>758</v>
      </c>
      <c r="D246" s="961">
        <v>0</v>
      </c>
      <c r="F246" s="902"/>
      <c r="G246" s="840"/>
    </row>
    <row r="247" spans="2:7">
      <c r="B247" s="651" t="s">
        <v>759</v>
      </c>
      <c r="C247" s="650"/>
      <c r="D247" s="956">
        <v>0</v>
      </c>
      <c r="F247" s="902"/>
      <c r="G247" s="840"/>
    </row>
    <row r="248" spans="2:7">
      <c r="B248" s="653">
        <v>481</v>
      </c>
      <c r="C248" s="654" t="s">
        <v>760</v>
      </c>
      <c r="D248" s="961">
        <v>0</v>
      </c>
      <c r="F248" s="902"/>
      <c r="G248" s="840"/>
    </row>
    <row r="249" spans="2:7">
      <c r="B249" s="653">
        <v>482</v>
      </c>
      <c r="C249" s="654" t="s">
        <v>761</v>
      </c>
      <c r="D249" s="961">
        <v>0</v>
      </c>
      <c r="F249" s="902"/>
      <c r="G249" s="840"/>
    </row>
    <row r="250" spans="2:7">
      <c r="B250" s="653">
        <v>483</v>
      </c>
      <c r="C250" s="654" t="s">
        <v>762</v>
      </c>
      <c r="D250" s="961">
        <v>0</v>
      </c>
      <c r="F250" s="902"/>
      <c r="G250" s="840"/>
    </row>
    <row r="251" spans="2:7">
      <c r="B251" s="653">
        <v>484</v>
      </c>
      <c r="C251" s="654" t="s">
        <v>763</v>
      </c>
      <c r="D251" s="961">
        <v>0</v>
      </c>
      <c r="F251" s="902"/>
      <c r="G251" s="840"/>
    </row>
    <row r="252" spans="2:7">
      <c r="B252" s="653">
        <v>485</v>
      </c>
      <c r="C252" s="654" t="s">
        <v>764</v>
      </c>
      <c r="D252" s="961">
        <v>0</v>
      </c>
      <c r="F252" s="902"/>
      <c r="G252" s="840"/>
    </row>
    <row r="253" spans="2:7">
      <c r="B253" s="651" t="s">
        <v>765</v>
      </c>
      <c r="C253" s="650"/>
      <c r="D253" s="956">
        <v>0</v>
      </c>
      <c r="F253" s="902"/>
      <c r="G253" s="840"/>
    </row>
    <row r="254" spans="2:7">
      <c r="B254" s="653">
        <v>491</v>
      </c>
      <c r="C254" s="654" t="s">
        <v>766</v>
      </c>
      <c r="D254" s="961">
        <v>0</v>
      </c>
      <c r="F254" s="902"/>
      <c r="G254" s="840"/>
    </row>
    <row r="255" spans="2:7">
      <c r="B255" s="653">
        <v>492</v>
      </c>
      <c r="C255" s="654" t="s">
        <v>767</v>
      </c>
      <c r="D255" s="961">
        <v>0</v>
      </c>
      <c r="F255" s="902"/>
      <c r="G255" s="840"/>
    </row>
    <row r="256" spans="2:7">
      <c r="B256" s="653">
        <v>493</v>
      </c>
      <c r="C256" s="654" t="s">
        <v>768</v>
      </c>
      <c r="D256" s="961">
        <v>0</v>
      </c>
      <c r="F256" s="902"/>
      <c r="G256" s="840"/>
    </row>
    <row r="257" spans="2:7" s="581" customFormat="1">
      <c r="B257" s="649" t="s">
        <v>769</v>
      </c>
      <c r="C257" s="650"/>
      <c r="D257" s="955">
        <v>16262969</v>
      </c>
      <c r="F257" s="902"/>
      <c r="G257" s="840"/>
    </row>
    <row r="258" spans="2:7" s="581" customFormat="1">
      <c r="B258" s="651" t="s">
        <v>770</v>
      </c>
      <c r="C258" s="650"/>
      <c r="D258" s="956">
        <v>2046033</v>
      </c>
      <c r="F258" s="902"/>
      <c r="G258" s="840"/>
    </row>
    <row r="259" spans="2:7" s="581" customFormat="1">
      <c r="B259" s="653">
        <v>511</v>
      </c>
      <c r="C259" s="654" t="s">
        <v>771</v>
      </c>
      <c r="D259" s="961">
        <v>1800000</v>
      </c>
      <c r="F259" s="902"/>
      <c r="G259" s="840"/>
    </row>
    <row r="260" spans="2:7" s="581" customFormat="1">
      <c r="B260" s="653">
        <v>512</v>
      </c>
      <c r="C260" s="654" t="s">
        <v>772</v>
      </c>
      <c r="D260" s="961">
        <v>0</v>
      </c>
      <c r="F260" s="902"/>
      <c r="G260" s="840"/>
    </row>
    <row r="261" spans="2:7" s="581" customFormat="1">
      <c r="B261" s="653">
        <v>513</v>
      </c>
      <c r="C261" s="654" t="s">
        <v>773</v>
      </c>
      <c r="D261" s="961">
        <v>0</v>
      </c>
      <c r="F261" s="902"/>
      <c r="G261" s="840"/>
    </row>
    <row r="262" spans="2:7" s="581" customFormat="1" ht="16.5" thickBot="1">
      <c r="B262" s="939">
        <v>514</v>
      </c>
      <c r="C262" s="940" t="s">
        <v>774</v>
      </c>
      <c r="D262" s="962">
        <v>0</v>
      </c>
      <c r="F262" s="902"/>
      <c r="G262" s="840"/>
    </row>
    <row r="263" spans="2:7" s="581" customFormat="1" ht="16.5" thickTop="1">
      <c r="B263" s="653">
        <v>515</v>
      </c>
      <c r="C263" s="654" t="s">
        <v>775</v>
      </c>
      <c r="D263" s="961">
        <v>246033</v>
      </c>
      <c r="F263" s="902"/>
      <c r="G263" s="840"/>
    </row>
    <row r="264" spans="2:7" s="581" customFormat="1">
      <c r="B264" s="653">
        <v>519</v>
      </c>
      <c r="C264" s="654" t="s">
        <v>776</v>
      </c>
      <c r="D264" s="961">
        <v>0</v>
      </c>
      <c r="F264" s="902"/>
      <c r="G264" s="840"/>
    </row>
    <row r="265" spans="2:7" s="581" customFormat="1">
      <c r="B265" s="651" t="s">
        <v>777</v>
      </c>
      <c r="C265" s="650"/>
      <c r="D265" s="956">
        <v>250000</v>
      </c>
      <c r="F265" s="902"/>
      <c r="G265" s="840"/>
    </row>
    <row r="266" spans="2:7" s="581" customFormat="1">
      <c r="B266" s="653">
        <v>521</v>
      </c>
      <c r="C266" s="654" t="s">
        <v>778</v>
      </c>
      <c r="D266" s="961">
        <v>0</v>
      </c>
      <c r="F266" s="902"/>
      <c r="G266" s="840"/>
    </row>
    <row r="267" spans="2:7" s="581" customFormat="1">
      <c r="B267" s="653">
        <v>522</v>
      </c>
      <c r="C267" s="654" t="s">
        <v>779</v>
      </c>
      <c r="D267" s="961">
        <v>0</v>
      </c>
      <c r="F267" s="902"/>
      <c r="G267" s="840"/>
    </row>
    <row r="268" spans="2:7" s="581" customFormat="1">
      <c r="B268" s="653">
        <v>523</v>
      </c>
      <c r="C268" s="654" t="s">
        <v>780</v>
      </c>
      <c r="D268" s="961">
        <v>0</v>
      </c>
      <c r="F268" s="902"/>
      <c r="G268" s="840"/>
    </row>
    <row r="269" spans="2:7" s="581" customFormat="1">
      <c r="B269" s="653">
        <v>529</v>
      </c>
      <c r="C269" s="654" t="s">
        <v>781</v>
      </c>
      <c r="D269" s="961">
        <v>250000</v>
      </c>
      <c r="F269" s="902"/>
      <c r="G269" s="840"/>
    </row>
    <row r="270" spans="2:7" s="581" customFormat="1">
      <c r="B270" s="651" t="s">
        <v>782</v>
      </c>
      <c r="C270" s="650"/>
      <c r="D270" s="956">
        <v>6000000</v>
      </c>
      <c r="F270" s="902"/>
      <c r="G270" s="840"/>
    </row>
    <row r="271" spans="2:7" s="581" customFormat="1">
      <c r="B271" s="653">
        <v>531</v>
      </c>
      <c r="C271" s="654" t="s">
        <v>783</v>
      </c>
      <c r="D271" s="961">
        <v>6000000</v>
      </c>
      <c r="F271" s="902"/>
      <c r="G271" s="840"/>
    </row>
    <row r="272" spans="2:7" s="581" customFormat="1">
      <c r="B272" s="653">
        <v>532</v>
      </c>
      <c r="C272" s="654" t="s">
        <v>784</v>
      </c>
      <c r="D272" s="961">
        <v>0</v>
      </c>
      <c r="F272" s="902"/>
      <c r="G272" s="840"/>
    </row>
    <row r="273" spans="2:7" s="581" customFormat="1">
      <c r="B273" s="651" t="s">
        <v>785</v>
      </c>
      <c r="C273" s="650"/>
      <c r="D273" s="956">
        <v>3519410</v>
      </c>
      <c r="F273" s="902"/>
      <c r="G273" s="840"/>
    </row>
    <row r="274" spans="2:7" s="581" customFormat="1">
      <c r="B274" s="653">
        <v>541</v>
      </c>
      <c r="C274" s="654" t="s">
        <v>786</v>
      </c>
      <c r="D274" s="961">
        <v>3519410</v>
      </c>
      <c r="F274" s="902"/>
      <c r="G274" s="840"/>
    </row>
    <row r="275" spans="2:7" s="581" customFormat="1">
      <c r="B275" s="653">
        <v>542</v>
      </c>
      <c r="C275" s="654" t="s">
        <v>787</v>
      </c>
      <c r="D275" s="961">
        <v>0</v>
      </c>
      <c r="F275" s="902"/>
      <c r="G275" s="840"/>
    </row>
    <row r="276" spans="2:7" s="581" customFormat="1">
      <c r="B276" s="653">
        <v>543</v>
      </c>
      <c r="C276" s="654" t="s">
        <v>788</v>
      </c>
      <c r="D276" s="961">
        <v>0</v>
      </c>
      <c r="F276" s="902"/>
      <c r="G276" s="840"/>
    </row>
    <row r="277" spans="2:7" s="581" customFormat="1">
      <c r="B277" s="653">
        <v>544</v>
      </c>
      <c r="C277" s="654" t="s">
        <v>789</v>
      </c>
      <c r="D277" s="961">
        <v>0</v>
      </c>
      <c r="F277" s="902"/>
      <c r="G277" s="840"/>
    </row>
    <row r="278" spans="2:7" s="581" customFormat="1">
      <c r="B278" s="653">
        <v>545</v>
      </c>
      <c r="C278" s="654" t="s">
        <v>790</v>
      </c>
      <c r="D278" s="961">
        <v>0</v>
      </c>
      <c r="F278" s="902"/>
      <c r="G278" s="840"/>
    </row>
    <row r="279" spans="2:7" s="581" customFormat="1">
      <c r="B279" s="653">
        <v>549</v>
      </c>
      <c r="C279" s="654" t="s">
        <v>791</v>
      </c>
      <c r="D279" s="961">
        <v>0</v>
      </c>
      <c r="F279" s="902"/>
      <c r="G279" s="840"/>
    </row>
    <row r="280" spans="2:7" s="581" customFormat="1">
      <c r="B280" s="651" t="s">
        <v>792</v>
      </c>
      <c r="C280" s="650"/>
      <c r="D280" s="956">
        <v>0</v>
      </c>
      <c r="F280" s="902"/>
      <c r="G280" s="840"/>
    </row>
    <row r="281" spans="2:7" s="581" customFormat="1">
      <c r="B281" s="653">
        <v>551</v>
      </c>
      <c r="C281" s="654" t="s">
        <v>793</v>
      </c>
      <c r="D281" s="961">
        <v>0</v>
      </c>
      <c r="F281" s="902"/>
      <c r="G281" s="840"/>
    </row>
    <row r="282" spans="2:7" s="581" customFormat="1">
      <c r="B282" s="651" t="s">
        <v>794</v>
      </c>
      <c r="C282" s="650"/>
      <c r="D282" s="956">
        <v>4447526</v>
      </c>
      <c r="F282" s="902"/>
      <c r="G282" s="840"/>
    </row>
    <row r="283" spans="2:7" s="581" customFormat="1">
      <c r="B283" s="653">
        <v>561</v>
      </c>
      <c r="C283" s="654" t="s">
        <v>795</v>
      </c>
      <c r="D283" s="961">
        <v>0</v>
      </c>
      <c r="F283" s="902"/>
      <c r="G283" s="840"/>
    </row>
    <row r="284" spans="2:7" s="581" customFormat="1">
      <c r="B284" s="653">
        <v>562</v>
      </c>
      <c r="C284" s="654" t="s">
        <v>796</v>
      </c>
      <c r="D284" s="961">
        <v>4410002</v>
      </c>
      <c r="F284" s="902"/>
      <c r="G284" s="840"/>
    </row>
    <row r="285" spans="2:7" s="581" customFormat="1">
      <c r="B285" s="653">
        <v>563</v>
      </c>
      <c r="C285" s="654" t="s">
        <v>797</v>
      </c>
      <c r="D285" s="961">
        <v>0</v>
      </c>
      <c r="F285" s="902"/>
      <c r="G285" s="840"/>
    </row>
    <row r="286" spans="2:7" s="581" customFormat="1">
      <c r="B286" s="653">
        <v>564</v>
      </c>
      <c r="C286" s="654" t="s">
        <v>798</v>
      </c>
      <c r="D286" s="961">
        <v>0</v>
      </c>
      <c r="E286" s="656"/>
      <c r="F286" s="902"/>
      <c r="G286" s="840"/>
    </row>
    <row r="287" spans="2:7" s="581" customFormat="1">
      <c r="B287" s="653">
        <v>565</v>
      </c>
      <c r="C287" s="654" t="s">
        <v>799</v>
      </c>
      <c r="D287" s="961">
        <v>0</v>
      </c>
      <c r="F287" s="902"/>
      <c r="G287" s="840"/>
    </row>
    <row r="288" spans="2:7" s="581" customFormat="1">
      <c r="B288" s="653">
        <v>566</v>
      </c>
      <c r="C288" s="654" t="s">
        <v>800</v>
      </c>
      <c r="D288" s="961">
        <v>37524</v>
      </c>
      <c r="F288" s="902"/>
      <c r="G288" s="840"/>
    </row>
    <row r="289" spans="2:7" s="581" customFormat="1">
      <c r="B289" s="653">
        <v>567</v>
      </c>
      <c r="C289" s="654" t="s">
        <v>801</v>
      </c>
      <c r="D289" s="961">
        <v>0</v>
      </c>
      <c r="F289" s="902"/>
      <c r="G289" s="840"/>
    </row>
    <row r="290" spans="2:7" s="581" customFormat="1">
      <c r="B290" s="653">
        <v>569</v>
      </c>
      <c r="C290" s="654" t="s">
        <v>802</v>
      </c>
      <c r="D290" s="961">
        <v>0</v>
      </c>
      <c r="F290" s="902"/>
      <c r="G290" s="840"/>
    </row>
    <row r="291" spans="2:7" s="581" customFormat="1">
      <c r="B291" s="651" t="s">
        <v>803</v>
      </c>
      <c r="C291" s="650"/>
      <c r="D291" s="956">
        <v>0</v>
      </c>
      <c r="F291" s="902"/>
      <c r="G291" s="840"/>
    </row>
    <row r="292" spans="2:7" s="581" customFormat="1">
      <c r="B292" s="653">
        <v>571</v>
      </c>
      <c r="C292" s="654" t="s">
        <v>804</v>
      </c>
      <c r="D292" s="961">
        <v>0</v>
      </c>
      <c r="F292" s="902"/>
      <c r="G292" s="840"/>
    </row>
    <row r="293" spans="2:7" s="581" customFormat="1">
      <c r="B293" s="653">
        <v>572</v>
      </c>
      <c r="C293" s="654" t="s">
        <v>805</v>
      </c>
      <c r="D293" s="961">
        <v>0</v>
      </c>
      <c r="F293" s="902"/>
      <c r="G293" s="840"/>
    </row>
    <row r="294" spans="2:7" s="581" customFormat="1">
      <c r="B294" s="653">
        <v>573</v>
      </c>
      <c r="C294" s="654" t="s">
        <v>806</v>
      </c>
      <c r="D294" s="961">
        <v>0</v>
      </c>
      <c r="F294" s="902"/>
      <c r="G294" s="840"/>
    </row>
    <row r="295" spans="2:7" s="581" customFormat="1">
      <c r="B295" s="653">
        <v>574</v>
      </c>
      <c r="C295" s="654" t="s">
        <v>807</v>
      </c>
      <c r="D295" s="961">
        <v>0</v>
      </c>
      <c r="F295" s="902"/>
      <c r="G295" s="840"/>
    </row>
    <row r="296" spans="2:7" s="581" customFormat="1">
      <c r="B296" s="653">
        <v>575</v>
      </c>
      <c r="C296" s="654" t="s">
        <v>808</v>
      </c>
      <c r="D296" s="961">
        <v>0</v>
      </c>
      <c r="F296" s="902"/>
      <c r="G296" s="840"/>
    </row>
    <row r="297" spans="2:7" s="581" customFormat="1">
      <c r="B297" s="653">
        <v>576</v>
      </c>
      <c r="C297" s="654" t="s">
        <v>809</v>
      </c>
      <c r="D297" s="961">
        <v>0</v>
      </c>
      <c r="F297" s="902"/>
      <c r="G297" s="840"/>
    </row>
    <row r="298" spans="2:7" s="581" customFormat="1">
      <c r="B298" s="653">
        <v>577</v>
      </c>
      <c r="C298" s="654" t="s">
        <v>810</v>
      </c>
      <c r="D298" s="961">
        <v>0</v>
      </c>
      <c r="F298" s="902"/>
      <c r="G298" s="840"/>
    </row>
    <row r="299" spans="2:7" s="581" customFormat="1">
      <c r="B299" s="653">
        <v>578</v>
      </c>
      <c r="C299" s="654" t="s">
        <v>811</v>
      </c>
      <c r="D299" s="961">
        <v>0</v>
      </c>
      <c r="F299" s="902"/>
      <c r="G299" s="840"/>
    </row>
    <row r="300" spans="2:7" s="581" customFormat="1">
      <c r="B300" s="653">
        <v>579</v>
      </c>
      <c r="C300" s="654" t="s">
        <v>812</v>
      </c>
      <c r="D300" s="961">
        <v>0</v>
      </c>
      <c r="F300" s="902"/>
      <c r="G300" s="840"/>
    </row>
    <row r="301" spans="2:7" s="581" customFormat="1">
      <c r="B301" s="651" t="s">
        <v>813</v>
      </c>
      <c r="C301" s="650"/>
      <c r="D301" s="956">
        <v>0</v>
      </c>
      <c r="F301" s="902"/>
      <c r="G301" s="840"/>
    </row>
    <row r="302" spans="2:7" s="581" customFormat="1">
      <c r="B302" s="653">
        <v>581</v>
      </c>
      <c r="C302" s="654" t="s">
        <v>814</v>
      </c>
      <c r="D302" s="961">
        <v>0</v>
      </c>
      <c r="F302" s="902"/>
      <c r="G302" s="840"/>
    </row>
    <row r="303" spans="2:7" s="581" customFormat="1">
      <c r="B303" s="653">
        <v>582</v>
      </c>
      <c r="C303" s="654" t="s">
        <v>815</v>
      </c>
      <c r="D303" s="961">
        <v>0</v>
      </c>
      <c r="F303" s="902"/>
      <c r="G303" s="840"/>
    </row>
    <row r="304" spans="2:7" s="581" customFormat="1">
      <c r="B304" s="653">
        <v>583</v>
      </c>
      <c r="C304" s="654" t="s">
        <v>816</v>
      </c>
      <c r="D304" s="961">
        <v>0</v>
      </c>
      <c r="F304" s="902"/>
      <c r="G304" s="840"/>
    </row>
    <row r="305" spans="2:7" s="581" customFormat="1">
      <c r="B305" s="653">
        <v>589</v>
      </c>
      <c r="C305" s="654" t="s">
        <v>817</v>
      </c>
      <c r="D305" s="961">
        <v>0</v>
      </c>
      <c r="F305" s="902"/>
      <c r="G305" s="840"/>
    </row>
    <row r="306" spans="2:7" s="581" customFormat="1">
      <c r="B306" s="651" t="s">
        <v>818</v>
      </c>
      <c r="C306" s="650"/>
      <c r="D306" s="956">
        <v>0</v>
      </c>
      <c r="F306" s="902"/>
      <c r="G306" s="840"/>
    </row>
    <row r="307" spans="2:7" s="581" customFormat="1">
      <c r="B307" s="653">
        <v>591</v>
      </c>
      <c r="C307" s="654" t="s">
        <v>819</v>
      </c>
      <c r="D307" s="961">
        <v>0</v>
      </c>
      <c r="F307" s="902"/>
      <c r="G307" s="840"/>
    </row>
    <row r="308" spans="2:7" s="581" customFormat="1">
      <c r="B308" s="653">
        <v>592</v>
      </c>
      <c r="C308" s="654" t="s">
        <v>820</v>
      </c>
      <c r="D308" s="961">
        <v>0</v>
      </c>
      <c r="F308" s="902"/>
      <c r="G308" s="840"/>
    </row>
    <row r="309" spans="2:7" s="581" customFormat="1">
      <c r="B309" s="653">
        <v>593</v>
      </c>
      <c r="C309" s="654" t="s">
        <v>821</v>
      </c>
      <c r="D309" s="961">
        <v>0</v>
      </c>
      <c r="F309" s="902"/>
      <c r="G309" s="840"/>
    </row>
    <row r="310" spans="2:7" s="581" customFormat="1">
      <c r="B310" s="653">
        <v>594</v>
      </c>
      <c r="C310" s="654" t="s">
        <v>822</v>
      </c>
      <c r="D310" s="961">
        <v>0</v>
      </c>
      <c r="F310" s="902"/>
      <c r="G310" s="840"/>
    </row>
    <row r="311" spans="2:7" s="581" customFormat="1">
      <c r="B311" s="653">
        <v>595</v>
      </c>
      <c r="C311" s="654" t="s">
        <v>823</v>
      </c>
      <c r="D311" s="961">
        <v>0</v>
      </c>
      <c r="F311" s="902"/>
      <c r="G311" s="840"/>
    </row>
    <row r="312" spans="2:7" s="581" customFormat="1">
      <c r="B312" s="653">
        <v>596</v>
      </c>
      <c r="C312" s="654" t="s">
        <v>824</v>
      </c>
      <c r="D312" s="961">
        <v>0</v>
      </c>
      <c r="F312" s="902"/>
      <c r="G312" s="840"/>
    </row>
    <row r="313" spans="2:7" s="581" customFormat="1">
      <c r="B313" s="653">
        <v>597</v>
      </c>
      <c r="C313" s="654" t="s">
        <v>825</v>
      </c>
      <c r="D313" s="961">
        <v>0</v>
      </c>
      <c r="F313" s="902"/>
      <c r="G313" s="840"/>
    </row>
    <row r="314" spans="2:7" s="581" customFormat="1">
      <c r="B314" s="653">
        <v>598</v>
      </c>
      <c r="C314" s="654" t="s">
        <v>826</v>
      </c>
      <c r="D314" s="961">
        <v>0</v>
      </c>
      <c r="F314" s="902"/>
      <c r="G314" s="840"/>
    </row>
    <row r="315" spans="2:7" s="581" customFormat="1">
      <c r="B315" s="653">
        <v>599</v>
      </c>
      <c r="C315" s="654" t="s">
        <v>827</v>
      </c>
      <c r="D315" s="961">
        <v>0</v>
      </c>
      <c r="F315" s="902"/>
      <c r="G315" s="840"/>
    </row>
    <row r="316" spans="2:7" s="581" customFormat="1">
      <c r="B316" s="649" t="s">
        <v>828</v>
      </c>
      <c r="C316" s="650"/>
      <c r="D316" s="955">
        <v>0</v>
      </c>
      <c r="F316" s="902"/>
      <c r="G316" s="840"/>
    </row>
    <row r="317" spans="2:7" s="581" customFormat="1">
      <c r="B317" s="651" t="s">
        <v>829</v>
      </c>
      <c r="C317" s="650"/>
      <c r="D317" s="956">
        <v>0</v>
      </c>
      <c r="F317" s="902"/>
      <c r="G317" s="840"/>
    </row>
    <row r="318" spans="2:7" s="581" customFormat="1">
      <c r="B318" s="653">
        <v>611</v>
      </c>
      <c r="C318" s="654" t="s">
        <v>830</v>
      </c>
      <c r="D318" s="961">
        <v>0</v>
      </c>
      <c r="F318" s="902"/>
      <c r="G318" s="840"/>
    </row>
    <row r="319" spans="2:7" s="581" customFormat="1">
      <c r="B319" s="653">
        <v>612</v>
      </c>
      <c r="C319" s="654" t="s">
        <v>831</v>
      </c>
      <c r="D319" s="961">
        <v>0</v>
      </c>
      <c r="F319" s="902"/>
      <c r="G319" s="840"/>
    </row>
    <row r="320" spans="2:7" s="581" customFormat="1" ht="15.75" customHeight="1">
      <c r="B320" s="653">
        <v>613</v>
      </c>
      <c r="C320" s="654" t="s">
        <v>832</v>
      </c>
      <c r="D320" s="961">
        <v>0</v>
      </c>
      <c r="F320" s="902"/>
      <c r="G320" s="840"/>
    </row>
    <row r="321" spans="2:7" s="581" customFormat="1">
      <c r="B321" s="653">
        <v>614</v>
      </c>
      <c r="C321" s="654" t="s">
        <v>833</v>
      </c>
      <c r="D321" s="961">
        <v>0</v>
      </c>
      <c r="F321" s="902"/>
      <c r="G321" s="840"/>
    </row>
    <row r="322" spans="2:7" s="581" customFormat="1">
      <c r="B322" s="653">
        <v>615</v>
      </c>
      <c r="C322" s="654" t="s">
        <v>834</v>
      </c>
      <c r="D322" s="961">
        <v>0</v>
      </c>
      <c r="F322" s="902"/>
      <c r="G322" s="840"/>
    </row>
    <row r="323" spans="2:7" s="581" customFormat="1">
      <c r="B323" s="653">
        <v>616</v>
      </c>
      <c r="C323" s="654" t="s">
        <v>835</v>
      </c>
      <c r="D323" s="961">
        <v>0</v>
      </c>
      <c r="F323" s="902"/>
      <c r="G323" s="840"/>
    </row>
    <row r="324" spans="2:7" s="581" customFormat="1">
      <c r="B324" s="653">
        <v>617</v>
      </c>
      <c r="C324" s="654" t="s">
        <v>836</v>
      </c>
      <c r="D324" s="961">
        <v>0</v>
      </c>
      <c r="F324" s="902"/>
      <c r="G324" s="840"/>
    </row>
    <row r="325" spans="2:7" s="581" customFormat="1" ht="16.5" thickBot="1">
      <c r="B325" s="939">
        <v>619</v>
      </c>
      <c r="C325" s="940" t="s">
        <v>837</v>
      </c>
      <c r="D325" s="962">
        <v>0</v>
      </c>
      <c r="F325" s="902"/>
      <c r="G325" s="840"/>
    </row>
    <row r="326" spans="2:7" s="581" customFormat="1" ht="16.5" thickTop="1">
      <c r="B326" s="651" t="s">
        <v>838</v>
      </c>
      <c r="C326" s="650"/>
      <c r="D326" s="956">
        <v>0</v>
      </c>
      <c r="F326" s="902"/>
      <c r="G326" s="840"/>
    </row>
    <row r="327" spans="2:7" s="581" customFormat="1">
      <c r="B327" s="653">
        <v>621</v>
      </c>
      <c r="C327" s="654" t="s">
        <v>830</v>
      </c>
      <c r="D327" s="961">
        <v>0</v>
      </c>
      <c r="F327" s="902"/>
      <c r="G327" s="840"/>
    </row>
    <row r="328" spans="2:7" s="581" customFormat="1">
      <c r="B328" s="653">
        <v>622</v>
      </c>
      <c r="C328" s="655" t="s">
        <v>831</v>
      </c>
      <c r="D328" s="963">
        <v>0</v>
      </c>
      <c r="F328" s="902"/>
      <c r="G328" s="840"/>
    </row>
    <row r="329" spans="2:7" s="581" customFormat="1" ht="15.75" customHeight="1">
      <c r="B329" s="657">
        <v>623</v>
      </c>
      <c r="C329" s="654" t="s">
        <v>832</v>
      </c>
      <c r="D329" s="961">
        <v>0</v>
      </c>
      <c r="F329" s="902"/>
      <c r="G329" s="840"/>
    </row>
    <row r="330" spans="2:7" s="581" customFormat="1">
      <c r="B330" s="653">
        <v>624</v>
      </c>
      <c r="C330" s="654" t="s">
        <v>833</v>
      </c>
      <c r="D330" s="961">
        <v>0</v>
      </c>
      <c r="F330" s="902"/>
      <c r="G330" s="840"/>
    </row>
    <row r="331" spans="2:7" s="581" customFormat="1">
      <c r="B331" s="653">
        <v>625</v>
      </c>
      <c r="C331" s="655" t="s">
        <v>834</v>
      </c>
      <c r="D331" s="961">
        <v>0</v>
      </c>
      <c r="F331" s="902"/>
      <c r="G331" s="840"/>
    </row>
    <row r="332" spans="2:7" s="581" customFormat="1">
      <c r="B332" s="653">
        <v>626</v>
      </c>
      <c r="C332" s="654" t="s">
        <v>835</v>
      </c>
      <c r="D332" s="961">
        <v>0</v>
      </c>
      <c r="F332" s="902"/>
      <c r="G332" s="840"/>
    </row>
    <row r="333" spans="2:7" s="581" customFormat="1">
      <c r="B333" s="653">
        <v>627</v>
      </c>
      <c r="C333" s="654" t="s">
        <v>836</v>
      </c>
      <c r="D333" s="961">
        <v>0</v>
      </c>
      <c r="F333" s="902"/>
      <c r="G333" s="840"/>
    </row>
    <row r="334" spans="2:7" s="581" customFormat="1">
      <c r="B334" s="653">
        <v>629</v>
      </c>
      <c r="C334" s="654" t="s">
        <v>837</v>
      </c>
      <c r="D334" s="961">
        <v>0</v>
      </c>
      <c r="F334" s="902"/>
      <c r="G334" s="840"/>
    </row>
    <row r="335" spans="2:7" s="581" customFormat="1">
      <c r="B335" s="651" t="s">
        <v>839</v>
      </c>
      <c r="C335" s="650"/>
      <c r="D335" s="956">
        <v>0</v>
      </c>
      <c r="F335" s="902"/>
      <c r="G335" s="840"/>
    </row>
    <row r="336" spans="2:7" s="581" customFormat="1">
      <c r="B336" s="653">
        <v>631</v>
      </c>
      <c r="C336" s="654" t="s">
        <v>840</v>
      </c>
      <c r="D336" s="961">
        <v>0</v>
      </c>
      <c r="F336" s="902"/>
      <c r="G336" s="840"/>
    </row>
    <row r="337" spans="2:7" s="581" customFormat="1">
      <c r="B337" s="653">
        <v>632</v>
      </c>
      <c r="C337" s="654" t="s">
        <v>841</v>
      </c>
      <c r="D337" s="961">
        <v>0</v>
      </c>
      <c r="F337" s="902"/>
      <c r="G337" s="840"/>
    </row>
    <row r="338" spans="2:7" s="581" customFormat="1">
      <c r="B338" s="649" t="s">
        <v>842</v>
      </c>
      <c r="C338" s="650"/>
      <c r="D338" s="955">
        <v>5259521</v>
      </c>
      <c r="F338" s="902"/>
      <c r="G338" s="840"/>
    </row>
    <row r="339" spans="2:7" s="581" customFormat="1">
      <c r="B339" s="651" t="s">
        <v>843</v>
      </c>
      <c r="C339" s="650"/>
      <c r="D339" s="956">
        <v>0</v>
      </c>
      <c r="F339" s="902"/>
      <c r="G339" s="840"/>
    </row>
    <row r="340" spans="2:7" s="581" customFormat="1">
      <c r="B340" s="653">
        <v>711</v>
      </c>
      <c r="C340" s="654" t="s">
        <v>844</v>
      </c>
      <c r="D340" s="961">
        <v>0</v>
      </c>
      <c r="F340" s="902"/>
      <c r="G340" s="840"/>
    </row>
    <row r="341" spans="2:7" s="581" customFormat="1">
      <c r="B341" s="653">
        <v>712</v>
      </c>
      <c r="C341" s="654" t="s">
        <v>845</v>
      </c>
      <c r="D341" s="961">
        <v>0</v>
      </c>
      <c r="F341" s="902"/>
      <c r="G341" s="840"/>
    </row>
    <row r="342" spans="2:7" s="581" customFormat="1">
      <c r="B342" s="651" t="s">
        <v>846</v>
      </c>
      <c r="C342" s="650"/>
      <c r="D342" s="956">
        <v>0</v>
      </c>
      <c r="F342" s="902"/>
      <c r="G342" s="840"/>
    </row>
    <row r="343" spans="2:7" s="581" customFormat="1">
      <c r="B343" s="653">
        <v>721</v>
      </c>
      <c r="C343" s="654" t="s">
        <v>847</v>
      </c>
      <c r="D343" s="961">
        <v>0</v>
      </c>
      <c r="F343" s="902"/>
      <c r="G343" s="840"/>
    </row>
    <row r="344" spans="2:7" s="581" customFormat="1">
      <c r="B344" s="653">
        <v>722</v>
      </c>
      <c r="C344" s="654" t="s">
        <v>848</v>
      </c>
      <c r="D344" s="961">
        <v>0</v>
      </c>
      <c r="F344" s="902"/>
      <c r="G344" s="840"/>
    </row>
    <row r="345" spans="2:7" s="581" customFormat="1">
      <c r="B345" s="653">
        <v>723</v>
      </c>
      <c r="C345" s="654" t="s">
        <v>849</v>
      </c>
      <c r="D345" s="961">
        <v>0</v>
      </c>
      <c r="F345" s="902"/>
      <c r="G345" s="840"/>
    </row>
    <row r="346" spans="2:7" s="581" customFormat="1">
      <c r="B346" s="653">
        <v>724</v>
      </c>
      <c r="C346" s="654" t="s">
        <v>850</v>
      </c>
      <c r="D346" s="961">
        <v>0</v>
      </c>
      <c r="F346" s="902"/>
      <c r="G346" s="840"/>
    </row>
    <row r="347" spans="2:7" s="581" customFormat="1">
      <c r="B347" s="653">
        <v>725</v>
      </c>
      <c r="C347" s="654" t="s">
        <v>851</v>
      </c>
      <c r="D347" s="961">
        <v>0</v>
      </c>
      <c r="F347" s="902"/>
      <c r="G347" s="840"/>
    </row>
    <row r="348" spans="2:7" s="581" customFormat="1">
      <c r="B348" s="653">
        <v>726</v>
      </c>
      <c r="C348" s="654" t="s">
        <v>852</v>
      </c>
      <c r="D348" s="961">
        <v>0</v>
      </c>
      <c r="F348" s="902"/>
      <c r="G348" s="840"/>
    </row>
    <row r="349" spans="2:7" s="581" customFormat="1">
      <c r="B349" s="653">
        <v>727</v>
      </c>
      <c r="C349" s="654" t="s">
        <v>853</v>
      </c>
      <c r="D349" s="961">
        <v>0</v>
      </c>
      <c r="F349" s="902"/>
      <c r="G349" s="840"/>
    </row>
    <row r="350" spans="2:7" s="581" customFormat="1">
      <c r="B350" s="653">
        <v>728</v>
      </c>
      <c r="C350" s="654" t="s">
        <v>854</v>
      </c>
      <c r="D350" s="961">
        <v>0</v>
      </c>
      <c r="F350" s="902"/>
      <c r="G350" s="840"/>
    </row>
    <row r="351" spans="2:7" s="581" customFormat="1">
      <c r="B351" s="653">
        <v>729</v>
      </c>
      <c r="C351" s="654" t="s">
        <v>855</v>
      </c>
      <c r="D351" s="961">
        <v>0</v>
      </c>
      <c r="F351" s="902"/>
      <c r="G351" s="840"/>
    </row>
    <row r="352" spans="2:7" s="581" customFormat="1">
      <c r="B352" s="651" t="s">
        <v>856</v>
      </c>
      <c r="C352" s="650"/>
      <c r="D352" s="956">
        <v>0</v>
      </c>
      <c r="F352" s="902"/>
      <c r="G352" s="840"/>
    </row>
    <row r="353" spans="2:7" s="581" customFormat="1">
      <c r="B353" s="653">
        <v>731</v>
      </c>
      <c r="C353" s="654" t="s">
        <v>857</v>
      </c>
      <c r="D353" s="961">
        <v>0</v>
      </c>
      <c r="F353" s="902"/>
      <c r="G353" s="840"/>
    </row>
    <row r="354" spans="2:7" s="581" customFormat="1">
      <c r="B354" s="653">
        <v>732</v>
      </c>
      <c r="C354" s="654" t="s">
        <v>858</v>
      </c>
      <c r="D354" s="961">
        <v>0</v>
      </c>
      <c r="F354" s="902"/>
      <c r="G354" s="840"/>
    </row>
    <row r="355" spans="2:7" s="581" customFormat="1">
      <c r="B355" s="653">
        <v>733</v>
      </c>
      <c r="C355" s="654" t="s">
        <v>859</v>
      </c>
      <c r="D355" s="961">
        <v>0</v>
      </c>
      <c r="F355" s="902"/>
      <c r="G355" s="840"/>
    </row>
    <row r="356" spans="2:7" s="581" customFormat="1">
      <c r="B356" s="653">
        <v>734</v>
      </c>
      <c r="C356" s="654" t="s">
        <v>860</v>
      </c>
      <c r="D356" s="961">
        <v>0</v>
      </c>
      <c r="F356" s="902"/>
      <c r="G356" s="840"/>
    </row>
    <row r="357" spans="2:7" s="581" customFormat="1">
      <c r="B357" s="653">
        <v>735</v>
      </c>
      <c r="C357" s="654" t="s">
        <v>861</v>
      </c>
      <c r="D357" s="961">
        <v>0</v>
      </c>
      <c r="F357" s="902"/>
      <c r="G357" s="840"/>
    </row>
    <row r="358" spans="2:7" s="581" customFormat="1">
      <c r="B358" s="653">
        <v>739</v>
      </c>
      <c r="C358" s="654" t="s">
        <v>862</v>
      </c>
      <c r="D358" s="961">
        <v>0</v>
      </c>
      <c r="F358" s="902"/>
      <c r="G358" s="840"/>
    </row>
    <row r="359" spans="2:7" s="581" customFormat="1">
      <c r="B359" s="651" t="s">
        <v>863</v>
      </c>
      <c r="C359" s="650"/>
      <c r="D359" s="956">
        <v>0</v>
      </c>
      <c r="F359" s="902"/>
      <c r="G359" s="840"/>
    </row>
    <row r="360" spans="2:7" s="581" customFormat="1">
      <c r="B360" s="653">
        <v>741</v>
      </c>
      <c r="C360" s="654" t="s">
        <v>864</v>
      </c>
      <c r="D360" s="961">
        <v>0</v>
      </c>
      <c r="F360" s="902"/>
      <c r="G360" s="840"/>
    </row>
    <row r="361" spans="2:7" s="581" customFormat="1">
      <c r="B361" s="653">
        <v>742</v>
      </c>
      <c r="C361" s="654" t="s">
        <v>865</v>
      </c>
      <c r="D361" s="961">
        <v>0</v>
      </c>
      <c r="F361" s="902"/>
      <c r="G361" s="840"/>
    </row>
    <row r="362" spans="2:7" s="581" customFormat="1">
      <c r="B362" s="653">
        <v>743</v>
      </c>
      <c r="C362" s="654" t="s">
        <v>866</v>
      </c>
      <c r="D362" s="961">
        <v>0</v>
      </c>
      <c r="F362" s="902"/>
      <c r="G362" s="840"/>
    </row>
    <row r="363" spans="2:7" s="581" customFormat="1">
      <c r="B363" s="653">
        <v>744</v>
      </c>
      <c r="C363" s="654" t="s">
        <v>867</v>
      </c>
      <c r="D363" s="961">
        <v>0</v>
      </c>
      <c r="F363" s="902"/>
      <c r="G363" s="840"/>
    </row>
    <row r="364" spans="2:7" s="581" customFormat="1">
      <c r="B364" s="653">
        <v>745</v>
      </c>
      <c r="C364" s="655" t="s">
        <v>868</v>
      </c>
      <c r="D364" s="961">
        <v>0</v>
      </c>
      <c r="F364" s="902"/>
      <c r="G364" s="840"/>
    </row>
    <row r="365" spans="2:7" s="581" customFormat="1">
      <c r="B365" s="653">
        <v>746</v>
      </c>
      <c r="C365" s="654" t="s">
        <v>869</v>
      </c>
      <c r="D365" s="961">
        <v>0</v>
      </c>
      <c r="F365" s="902"/>
      <c r="G365" s="840"/>
    </row>
    <row r="366" spans="2:7" s="581" customFormat="1">
      <c r="B366" s="653">
        <v>747</v>
      </c>
      <c r="C366" s="654" t="s">
        <v>870</v>
      </c>
      <c r="D366" s="961">
        <v>0</v>
      </c>
      <c r="F366" s="902"/>
      <c r="G366" s="840"/>
    </row>
    <row r="367" spans="2:7" s="581" customFormat="1">
      <c r="B367" s="653">
        <v>748</v>
      </c>
      <c r="C367" s="654" t="s">
        <v>871</v>
      </c>
      <c r="D367" s="961">
        <v>0</v>
      </c>
      <c r="F367" s="902"/>
      <c r="G367" s="840"/>
    </row>
    <row r="368" spans="2:7" s="581" customFormat="1">
      <c r="B368" s="653">
        <v>749</v>
      </c>
      <c r="C368" s="654" t="s">
        <v>872</v>
      </c>
      <c r="D368" s="961">
        <v>0</v>
      </c>
      <c r="F368" s="902"/>
      <c r="G368" s="840"/>
    </row>
    <row r="369" spans="2:7" s="581" customFormat="1" ht="15" customHeight="1">
      <c r="B369" s="651" t="s">
        <v>873</v>
      </c>
      <c r="C369" s="650"/>
      <c r="D369" s="956">
        <v>0</v>
      </c>
      <c r="F369" s="902"/>
      <c r="G369" s="840"/>
    </row>
    <row r="370" spans="2:7" s="581" customFormat="1">
      <c r="B370" s="653">
        <v>751</v>
      </c>
      <c r="C370" s="654" t="s">
        <v>874</v>
      </c>
      <c r="D370" s="961">
        <v>0</v>
      </c>
      <c r="F370" s="902"/>
      <c r="G370" s="840"/>
    </row>
    <row r="371" spans="2:7" s="581" customFormat="1">
      <c r="B371" s="653">
        <v>752</v>
      </c>
      <c r="C371" s="654" t="s">
        <v>875</v>
      </c>
      <c r="D371" s="961">
        <v>0</v>
      </c>
      <c r="F371" s="902"/>
      <c r="G371" s="840"/>
    </row>
    <row r="372" spans="2:7" s="581" customFormat="1">
      <c r="B372" s="653">
        <v>753</v>
      </c>
      <c r="C372" s="654" t="s">
        <v>876</v>
      </c>
      <c r="D372" s="961">
        <v>0</v>
      </c>
      <c r="F372" s="902"/>
      <c r="G372" s="840"/>
    </row>
    <row r="373" spans="2:7" s="581" customFormat="1">
      <c r="B373" s="653">
        <v>754</v>
      </c>
      <c r="C373" s="654" t="s">
        <v>877</v>
      </c>
      <c r="D373" s="961">
        <v>0</v>
      </c>
      <c r="F373" s="902"/>
      <c r="G373" s="840"/>
    </row>
    <row r="374" spans="2:7" s="581" customFormat="1">
      <c r="B374" s="653">
        <v>755</v>
      </c>
      <c r="C374" s="654" t="s">
        <v>878</v>
      </c>
      <c r="D374" s="961">
        <v>0</v>
      </c>
      <c r="F374" s="902"/>
      <c r="G374" s="840"/>
    </row>
    <row r="375" spans="2:7" s="581" customFormat="1">
      <c r="B375" s="653">
        <v>756</v>
      </c>
      <c r="C375" s="654" t="s">
        <v>879</v>
      </c>
      <c r="D375" s="961">
        <v>0</v>
      </c>
      <c r="F375" s="902"/>
      <c r="G375" s="840"/>
    </row>
    <row r="376" spans="2:7" s="581" customFormat="1">
      <c r="B376" s="653">
        <v>757</v>
      </c>
      <c r="C376" s="654" t="s">
        <v>880</v>
      </c>
      <c r="D376" s="961">
        <v>0</v>
      </c>
      <c r="F376" s="902"/>
      <c r="G376" s="840"/>
    </row>
    <row r="377" spans="2:7" s="581" customFormat="1">
      <c r="B377" s="653">
        <v>758</v>
      </c>
      <c r="C377" s="654" t="s">
        <v>881</v>
      </c>
      <c r="D377" s="961">
        <v>0</v>
      </c>
      <c r="F377" s="902"/>
      <c r="G377" s="840"/>
    </row>
    <row r="378" spans="2:7" s="581" customFormat="1">
      <c r="B378" s="653">
        <v>759</v>
      </c>
      <c r="C378" s="654" t="s">
        <v>882</v>
      </c>
      <c r="D378" s="961">
        <v>0</v>
      </c>
      <c r="F378" s="902"/>
      <c r="G378" s="840"/>
    </row>
    <row r="379" spans="2:7" s="581" customFormat="1">
      <c r="B379" s="651" t="s">
        <v>883</v>
      </c>
      <c r="C379" s="650"/>
      <c r="D379" s="956">
        <v>0</v>
      </c>
      <c r="F379" s="902"/>
      <c r="G379" s="840"/>
    </row>
    <row r="380" spans="2:7" s="581" customFormat="1">
      <c r="B380" s="653">
        <v>761</v>
      </c>
      <c r="C380" s="654" t="s">
        <v>884</v>
      </c>
      <c r="D380" s="961">
        <v>0</v>
      </c>
      <c r="F380" s="902"/>
      <c r="G380" s="840"/>
    </row>
    <row r="381" spans="2:7" s="581" customFormat="1">
      <c r="B381" s="653">
        <v>762</v>
      </c>
      <c r="C381" s="654" t="s">
        <v>885</v>
      </c>
      <c r="D381" s="961">
        <v>0</v>
      </c>
      <c r="F381" s="902"/>
      <c r="G381" s="840"/>
    </row>
    <row r="382" spans="2:7" s="581" customFormat="1">
      <c r="B382" s="651" t="s">
        <v>886</v>
      </c>
      <c r="C382" s="650"/>
      <c r="D382" s="956">
        <v>5259521</v>
      </c>
      <c r="F382" s="902"/>
      <c r="G382" s="840"/>
    </row>
    <row r="383" spans="2:7" s="581" customFormat="1">
      <c r="B383" s="653">
        <v>791</v>
      </c>
      <c r="C383" s="654" t="s">
        <v>887</v>
      </c>
      <c r="D383" s="961">
        <v>0</v>
      </c>
      <c r="F383" s="902"/>
      <c r="G383" s="840"/>
    </row>
    <row r="384" spans="2:7" s="581" customFormat="1">
      <c r="B384" s="653">
        <v>792</v>
      </c>
      <c r="C384" s="654" t="s">
        <v>888</v>
      </c>
      <c r="D384" s="961">
        <v>0</v>
      </c>
      <c r="F384" s="902"/>
      <c r="G384" s="840"/>
    </row>
    <row r="385" spans="2:7" s="581" customFormat="1">
      <c r="B385" s="653">
        <v>799</v>
      </c>
      <c r="C385" s="654" t="s">
        <v>889</v>
      </c>
      <c r="D385" s="961">
        <v>5259521</v>
      </c>
      <c r="F385" s="902"/>
      <c r="G385" s="840"/>
    </row>
    <row r="386" spans="2:7" s="581" customFormat="1">
      <c r="B386" s="649" t="s">
        <v>890</v>
      </c>
      <c r="C386" s="650"/>
      <c r="D386" s="955">
        <v>3760000</v>
      </c>
      <c r="F386" s="902"/>
      <c r="G386" s="840"/>
    </row>
    <row r="387" spans="2:7" s="581" customFormat="1">
      <c r="B387" s="651" t="s">
        <v>891</v>
      </c>
      <c r="C387" s="650"/>
      <c r="D387" s="956">
        <v>0</v>
      </c>
      <c r="F387" s="902"/>
      <c r="G387" s="840"/>
    </row>
    <row r="388" spans="2:7" s="581" customFormat="1" ht="16.5" thickBot="1">
      <c r="B388" s="939">
        <v>811</v>
      </c>
      <c r="C388" s="940" t="s">
        <v>892</v>
      </c>
      <c r="D388" s="962">
        <v>0</v>
      </c>
      <c r="F388" s="902"/>
      <c r="G388" s="840"/>
    </row>
    <row r="389" spans="2:7" s="581" customFormat="1" ht="16.5" thickTop="1">
      <c r="B389" s="653">
        <v>812</v>
      </c>
      <c r="C389" s="654" t="s">
        <v>893</v>
      </c>
      <c r="D389" s="961">
        <v>0</v>
      </c>
      <c r="F389" s="902"/>
      <c r="G389" s="840"/>
    </row>
    <row r="390" spans="2:7" s="581" customFormat="1">
      <c r="B390" s="653">
        <v>813</v>
      </c>
      <c r="C390" s="654" t="s">
        <v>894</v>
      </c>
      <c r="D390" s="961">
        <v>0</v>
      </c>
      <c r="F390" s="902"/>
      <c r="G390" s="840"/>
    </row>
    <row r="391" spans="2:7" s="581" customFormat="1">
      <c r="B391" s="653">
        <v>814</v>
      </c>
      <c r="C391" s="654" t="s">
        <v>895</v>
      </c>
      <c r="D391" s="961">
        <v>0</v>
      </c>
      <c r="F391" s="902"/>
      <c r="G391" s="840"/>
    </row>
    <row r="392" spans="2:7" s="581" customFormat="1">
      <c r="B392" s="653">
        <v>815</v>
      </c>
      <c r="C392" s="654" t="s">
        <v>896</v>
      </c>
      <c r="D392" s="961">
        <v>0</v>
      </c>
      <c r="F392" s="902"/>
      <c r="G392" s="840"/>
    </row>
    <row r="393" spans="2:7" s="581" customFormat="1">
      <c r="B393" s="653">
        <v>816</v>
      </c>
      <c r="C393" s="654" t="s">
        <v>897</v>
      </c>
      <c r="D393" s="961">
        <v>0</v>
      </c>
      <c r="F393" s="902"/>
      <c r="G393" s="840"/>
    </row>
    <row r="394" spans="2:7" s="581" customFormat="1">
      <c r="B394" s="651" t="s">
        <v>898</v>
      </c>
      <c r="C394" s="650"/>
      <c r="D394" s="956">
        <v>0</v>
      </c>
      <c r="F394" s="902"/>
      <c r="G394" s="840"/>
    </row>
    <row r="395" spans="2:7" s="581" customFormat="1">
      <c r="B395" s="653">
        <v>831</v>
      </c>
      <c r="C395" s="654" t="s">
        <v>899</v>
      </c>
      <c r="D395" s="961">
        <v>0</v>
      </c>
      <c r="F395" s="902"/>
      <c r="G395" s="840"/>
    </row>
    <row r="396" spans="2:7" s="581" customFormat="1">
      <c r="B396" s="653">
        <v>832</v>
      </c>
      <c r="C396" s="654" t="s">
        <v>900</v>
      </c>
      <c r="D396" s="961">
        <v>0</v>
      </c>
      <c r="F396" s="902"/>
      <c r="G396" s="840"/>
    </row>
    <row r="397" spans="2:7" s="581" customFormat="1">
      <c r="B397" s="653">
        <v>833</v>
      </c>
      <c r="C397" s="654" t="s">
        <v>901</v>
      </c>
      <c r="D397" s="961">
        <v>0</v>
      </c>
      <c r="F397" s="902"/>
      <c r="G397" s="840"/>
    </row>
    <row r="398" spans="2:7" s="581" customFormat="1">
      <c r="B398" s="653">
        <v>834</v>
      </c>
      <c r="C398" s="654" t="s">
        <v>902</v>
      </c>
      <c r="D398" s="961">
        <v>0</v>
      </c>
      <c r="F398" s="902"/>
      <c r="G398" s="840"/>
    </row>
    <row r="399" spans="2:7" s="581" customFormat="1">
      <c r="B399" s="653">
        <v>835</v>
      </c>
      <c r="C399" s="654" t="s">
        <v>903</v>
      </c>
      <c r="D399" s="961">
        <v>0</v>
      </c>
      <c r="F399" s="902"/>
      <c r="G399" s="840"/>
    </row>
    <row r="400" spans="2:7" s="581" customFormat="1">
      <c r="B400" s="651" t="s">
        <v>904</v>
      </c>
      <c r="C400" s="650"/>
      <c r="D400" s="956">
        <v>3760000</v>
      </c>
      <c r="F400" s="902"/>
      <c r="G400" s="840"/>
    </row>
    <row r="401" spans="2:9" s="581" customFormat="1">
      <c r="B401" s="653">
        <v>851</v>
      </c>
      <c r="C401" s="654" t="s">
        <v>905</v>
      </c>
      <c r="D401" s="961">
        <v>0</v>
      </c>
      <c r="F401" s="902"/>
      <c r="G401" s="840"/>
    </row>
    <row r="402" spans="2:9" s="581" customFormat="1">
      <c r="B402" s="653">
        <v>852</v>
      </c>
      <c r="C402" s="654" t="s">
        <v>906</v>
      </c>
      <c r="D402" s="961">
        <v>0</v>
      </c>
      <c r="F402" s="902"/>
      <c r="G402" s="840"/>
    </row>
    <row r="403" spans="2:9" s="581" customFormat="1">
      <c r="B403" s="653">
        <v>853</v>
      </c>
      <c r="C403" s="654" t="s">
        <v>907</v>
      </c>
      <c r="D403" s="961">
        <v>3760000</v>
      </c>
      <c r="F403" s="902"/>
      <c r="G403" s="840"/>
    </row>
    <row r="404" spans="2:9" s="581" customFormat="1">
      <c r="B404" s="649" t="s">
        <v>908</v>
      </c>
      <c r="C404" s="650"/>
      <c r="D404" s="955">
        <v>0</v>
      </c>
      <c r="F404" s="902"/>
      <c r="G404" s="643"/>
    </row>
    <row r="405" spans="2:9" s="581" customFormat="1">
      <c r="B405" s="651" t="s">
        <v>909</v>
      </c>
      <c r="C405" s="650"/>
      <c r="D405" s="956">
        <v>0</v>
      </c>
      <c r="F405" s="902"/>
      <c r="G405" s="643"/>
    </row>
    <row r="406" spans="2:9" s="581" customFormat="1">
      <c r="B406" s="653">
        <v>911</v>
      </c>
      <c r="C406" s="654" t="s">
        <v>910</v>
      </c>
      <c r="D406" s="816"/>
      <c r="F406" s="643"/>
      <c r="G406" s="643"/>
    </row>
    <row r="407" spans="2:9" s="581" customFormat="1">
      <c r="B407" s="653">
        <v>912</v>
      </c>
      <c r="C407" s="655" t="s">
        <v>911</v>
      </c>
      <c r="D407" s="817"/>
      <c r="F407" s="643"/>
      <c r="G407" s="643"/>
    </row>
    <row r="408" spans="2:9" s="581" customFormat="1">
      <c r="B408" s="653">
        <v>913</v>
      </c>
      <c r="C408" s="654" t="s">
        <v>912</v>
      </c>
      <c r="D408" s="816"/>
      <c r="F408" s="643"/>
      <c r="G408" s="643"/>
    </row>
    <row r="409" spans="2:9" s="581" customFormat="1">
      <c r="B409" s="653">
        <v>914</v>
      </c>
      <c r="C409" s="654" t="s">
        <v>913</v>
      </c>
      <c r="D409" s="816"/>
      <c r="F409" s="643"/>
      <c r="G409" s="643"/>
    </row>
    <row r="410" spans="2:9" s="581" customFormat="1">
      <c r="B410" s="653">
        <v>915</v>
      </c>
      <c r="C410" s="654" t="s">
        <v>914</v>
      </c>
      <c r="D410" s="816"/>
      <c r="F410" s="643"/>
      <c r="G410" s="643"/>
      <c r="I410" s="658"/>
    </row>
    <row r="411" spans="2:9" s="581" customFormat="1">
      <c r="B411" s="653">
        <v>916</v>
      </c>
      <c r="C411" s="654" t="s">
        <v>915</v>
      </c>
      <c r="D411" s="816"/>
      <c r="F411" s="643"/>
      <c r="G411" s="643"/>
    </row>
    <row r="412" spans="2:9" s="581" customFormat="1">
      <c r="B412" s="653">
        <v>917</v>
      </c>
      <c r="C412" s="654" t="s">
        <v>916</v>
      </c>
      <c r="D412" s="816"/>
      <c r="F412" s="643"/>
      <c r="G412" s="643"/>
    </row>
    <row r="413" spans="2:9" s="581" customFormat="1">
      <c r="B413" s="653">
        <v>918</v>
      </c>
      <c r="C413" s="654" t="s">
        <v>917</v>
      </c>
      <c r="D413" s="816"/>
      <c r="F413" s="643"/>
      <c r="G413" s="643"/>
    </row>
    <row r="414" spans="2:9" s="581" customFormat="1">
      <c r="B414" s="651" t="s">
        <v>918</v>
      </c>
      <c r="C414" s="650"/>
      <c r="D414" s="652">
        <f>SUM(D415:D422)</f>
        <v>0</v>
      </c>
      <c r="F414" s="643"/>
      <c r="G414" s="643"/>
    </row>
    <row r="415" spans="2:9" s="581" customFormat="1">
      <c r="B415" s="653">
        <v>921</v>
      </c>
      <c r="C415" s="654" t="s">
        <v>919</v>
      </c>
      <c r="D415" s="816"/>
      <c r="F415" s="643"/>
      <c r="G415" s="643"/>
    </row>
    <row r="416" spans="2:9" s="581" customFormat="1">
      <c r="B416" s="653">
        <v>922</v>
      </c>
      <c r="C416" s="654" t="s">
        <v>920</v>
      </c>
      <c r="D416" s="816"/>
      <c r="F416" s="643"/>
      <c r="G416" s="643"/>
    </row>
    <row r="417" spans="2:7" s="581" customFormat="1">
      <c r="B417" s="653">
        <v>923</v>
      </c>
      <c r="C417" s="654" t="s">
        <v>921</v>
      </c>
      <c r="D417" s="816"/>
      <c r="F417" s="643"/>
      <c r="G417" s="643"/>
    </row>
    <row r="418" spans="2:7" s="581" customFormat="1">
      <c r="B418" s="653">
        <v>924</v>
      </c>
      <c r="C418" s="654" t="s">
        <v>922</v>
      </c>
      <c r="D418" s="816"/>
      <c r="F418" s="643"/>
      <c r="G418" s="643"/>
    </row>
    <row r="419" spans="2:7" s="581" customFormat="1">
      <c r="B419" s="653">
        <v>925</v>
      </c>
      <c r="C419" s="654" t="s">
        <v>923</v>
      </c>
      <c r="D419" s="816"/>
      <c r="F419" s="643"/>
      <c r="G419" s="643"/>
    </row>
    <row r="420" spans="2:7" s="581" customFormat="1">
      <c r="B420" s="653">
        <v>926</v>
      </c>
      <c r="C420" s="654" t="s">
        <v>924</v>
      </c>
      <c r="D420" s="816"/>
      <c r="F420" s="643"/>
      <c r="G420" s="643"/>
    </row>
    <row r="421" spans="2:7" s="581" customFormat="1">
      <c r="B421" s="653">
        <v>927</v>
      </c>
      <c r="C421" s="654" t="s">
        <v>925</v>
      </c>
      <c r="D421" s="816"/>
      <c r="F421" s="643"/>
      <c r="G421" s="643"/>
    </row>
    <row r="422" spans="2:7" s="581" customFormat="1">
      <c r="B422" s="653">
        <v>928</v>
      </c>
      <c r="C422" s="654" t="s">
        <v>926</v>
      </c>
      <c r="D422" s="816"/>
      <c r="F422" s="643"/>
      <c r="G422" s="643"/>
    </row>
    <row r="423" spans="2:7" s="581" customFormat="1">
      <c r="B423" s="651" t="s">
        <v>927</v>
      </c>
      <c r="C423" s="650"/>
      <c r="D423" s="652">
        <f>SUM(D424:D425)</f>
        <v>0</v>
      </c>
      <c r="F423" s="643"/>
      <c r="G423" s="643"/>
    </row>
    <row r="424" spans="2:7" s="581" customFormat="1">
      <c r="B424" s="653">
        <v>931</v>
      </c>
      <c r="C424" s="654" t="s">
        <v>928</v>
      </c>
      <c r="D424" s="816"/>
      <c r="F424" s="643"/>
      <c r="G424" s="643"/>
    </row>
    <row r="425" spans="2:7" s="581" customFormat="1">
      <c r="B425" s="653">
        <v>932</v>
      </c>
      <c r="C425" s="654" t="s">
        <v>929</v>
      </c>
      <c r="D425" s="816"/>
      <c r="F425" s="643"/>
      <c r="G425" s="643"/>
    </row>
    <row r="426" spans="2:7" s="581" customFormat="1">
      <c r="B426" s="651" t="s">
        <v>930</v>
      </c>
      <c r="C426" s="650"/>
      <c r="D426" s="652">
        <f>SUM(D427:D428)</f>
        <v>0</v>
      </c>
      <c r="F426" s="643"/>
      <c r="G426" s="643"/>
    </row>
    <row r="427" spans="2:7" s="581" customFormat="1">
      <c r="B427" s="653">
        <v>941</v>
      </c>
      <c r="C427" s="654" t="s">
        <v>931</v>
      </c>
      <c r="D427" s="816"/>
      <c r="F427" s="643"/>
      <c r="G427" s="643"/>
    </row>
    <row r="428" spans="2:7" s="581" customFormat="1">
      <c r="B428" s="653">
        <v>942</v>
      </c>
      <c r="C428" s="654" t="s">
        <v>932</v>
      </c>
      <c r="D428" s="816"/>
      <c r="F428" s="643"/>
      <c r="G428" s="643"/>
    </row>
    <row r="429" spans="2:7" s="581" customFormat="1">
      <c r="B429" s="651" t="s">
        <v>933</v>
      </c>
      <c r="C429" s="650"/>
      <c r="D429" s="652">
        <f>SUM(D430)</f>
        <v>0</v>
      </c>
      <c r="F429" s="643"/>
      <c r="G429" s="643"/>
    </row>
    <row r="430" spans="2:7" s="581" customFormat="1">
      <c r="B430" s="653">
        <v>951</v>
      </c>
      <c r="C430" s="654" t="s">
        <v>934</v>
      </c>
      <c r="D430" s="816"/>
      <c r="F430" s="643"/>
      <c r="G430" s="643"/>
    </row>
    <row r="431" spans="2:7" s="581" customFormat="1">
      <c r="B431" s="651" t="s">
        <v>935</v>
      </c>
      <c r="C431" s="650"/>
      <c r="D431" s="652">
        <f>SUM(D432:D433)</f>
        <v>0</v>
      </c>
      <c r="F431" s="643"/>
      <c r="G431" s="643"/>
    </row>
    <row r="432" spans="2:7" s="581" customFormat="1">
      <c r="B432" s="653">
        <v>961</v>
      </c>
      <c r="C432" s="654" t="s">
        <v>936</v>
      </c>
      <c r="D432" s="816"/>
      <c r="F432" s="643"/>
      <c r="G432" s="643"/>
    </row>
    <row r="433" spans="2:7" s="581" customFormat="1">
      <c r="B433" s="653">
        <v>962</v>
      </c>
      <c r="C433" s="654" t="s">
        <v>937</v>
      </c>
      <c r="D433" s="816"/>
      <c r="F433" s="643"/>
      <c r="G433" s="643"/>
    </row>
    <row r="434" spans="2:7" s="581" customFormat="1">
      <c r="B434" s="651" t="s">
        <v>938</v>
      </c>
      <c r="C434" s="650"/>
      <c r="D434" s="652">
        <f>D435</f>
        <v>0</v>
      </c>
      <c r="F434" s="643"/>
      <c r="G434" s="643"/>
    </row>
    <row r="435" spans="2:7" s="581" customFormat="1">
      <c r="B435" s="653">
        <v>991</v>
      </c>
      <c r="C435" s="654" t="s">
        <v>109</v>
      </c>
      <c r="D435" s="816"/>
      <c r="F435" s="643"/>
      <c r="G435" s="643"/>
    </row>
    <row r="436" spans="2:7" s="581" customFormat="1" ht="4.5" customHeight="1" thickBot="1">
      <c r="B436" s="653"/>
      <c r="C436" s="654"/>
      <c r="D436" s="652"/>
      <c r="F436" s="643"/>
      <c r="G436" s="643"/>
    </row>
    <row r="437" spans="2:7" s="581" customFormat="1" ht="16.5" hidden="1" thickBot="1">
      <c r="B437" s="659"/>
      <c r="C437" s="660"/>
      <c r="D437" s="661"/>
      <c r="F437" s="643"/>
      <c r="G437" s="643"/>
    </row>
    <row r="438" spans="2:7" s="581" customFormat="1" ht="3.6" customHeight="1" thickTop="1">
      <c r="B438" s="635"/>
      <c r="C438" s="662"/>
      <c r="D438" s="1188">
        <f>D10+D47+D112+D197+D257+D316+D338+D386+D404</f>
        <v>2914436267</v>
      </c>
      <c r="F438" s="643"/>
      <c r="G438" s="643"/>
    </row>
    <row r="439" spans="2:7" s="581" customFormat="1" ht="16.5" thickBot="1">
      <c r="B439" s="1190" t="s">
        <v>13</v>
      </c>
      <c r="C439" s="1191"/>
      <c r="D439" s="1189"/>
      <c r="F439" s="643"/>
      <c r="G439" s="643"/>
    </row>
    <row r="440" spans="2:7" s="581" customFormat="1" ht="6.75" customHeight="1" thickTop="1">
      <c r="B440" s="622"/>
      <c r="C440" s="664"/>
      <c r="F440" s="643"/>
      <c r="G440" s="643"/>
    </row>
    <row r="441" spans="2:7" s="581" customFormat="1" ht="25.5" customHeight="1">
      <c r="C441" s="663"/>
      <c r="F441" s="643"/>
      <c r="G441" s="643"/>
    </row>
    <row r="442" spans="2:7" s="581" customFormat="1">
      <c r="B442" s="1187" t="s">
        <v>1355</v>
      </c>
      <c r="C442" s="1187"/>
      <c r="D442" s="1187"/>
      <c r="F442" s="643"/>
      <c r="G442" s="643"/>
    </row>
    <row r="443" spans="2:7" s="581" customFormat="1">
      <c r="B443" s="622"/>
      <c r="C443" s="664"/>
      <c r="F443" s="643"/>
      <c r="G443" s="643"/>
    </row>
    <row r="444" spans="2:7" s="581" customFormat="1">
      <c r="B444" s="622"/>
      <c r="C444" s="664"/>
      <c r="F444" s="643"/>
      <c r="G444" s="643"/>
    </row>
    <row r="445" spans="2:7" s="581" customFormat="1">
      <c r="B445" s="622"/>
      <c r="C445" s="664"/>
      <c r="F445" s="643"/>
      <c r="G445" s="643"/>
    </row>
    <row r="446" spans="2:7" s="581" customFormat="1">
      <c r="B446" s="622"/>
      <c r="C446" s="664"/>
      <c r="F446" s="643"/>
      <c r="G446" s="643"/>
    </row>
    <row r="447" spans="2:7" s="581" customFormat="1">
      <c r="B447" s="622"/>
      <c r="C447" s="664"/>
      <c r="F447" s="643"/>
      <c r="G447" s="643"/>
    </row>
    <row r="448" spans="2:7" s="581" customFormat="1">
      <c r="B448" s="622"/>
      <c r="C448" s="664"/>
      <c r="F448" s="643"/>
      <c r="G448" s="643"/>
    </row>
    <row r="449" spans="2:7" s="581" customFormat="1">
      <c r="B449" s="622"/>
      <c r="C449" s="664"/>
      <c r="F449" s="643"/>
      <c r="G449" s="643"/>
    </row>
    <row r="450" spans="2:7" s="581" customFormat="1">
      <c r="B450" s="622"/>
      <c r="C450" s="664"/>
      <c r="F450" s="643"/>
      <c r="G450" s="643"/>
    </row>
    <row r="451" spans="2:7" s="581" customFormat="1">
      <c r="B451" s="622"/>
      <c r="C451" s="664"/>
      <c r="F451" s="643"/>
      <c r="G451" s="643"/>
    </row>
    <row r="452" spans="2:7" s="581" customFormat="1">
      <c r="B452" s="622"/>
      <c r="C452" s="664"/>
      <c r="F452" s="643"/>
      <c r="G452" s="643"/>
    </row>
    <row r="453" spans="2:7" s="581" customFormat="1">
      <c r="B453" s="622"/>
      <c r="C453" s="664"/>
      <c r="F453" s="643"/>
      <c r="G453" s="643"/>
    </row>
    <row r="454" spans="2:7" s="581" customFormat="1">
      <c r="B454" s="622"/>
      <c r="C454" s="664"/>
      <c r="F454" s="643"/>
      <c r="G454" s="643"/>
    </row>
    <row r="455" spans="2:7" s="581" customFormat="1">
      <c r="B455" s="622"/>
      <c r="C455" s="664"/>
      <c r="F455" s="643"/>
      <c r="G455" s="643"/>
    </row>
    <row r="456" spans="2:7" s="581" customFormat="1">
      <c r="B456" s="622"/>
      <c r="C456" s="664"/>
      <c r="F456" s="643"/>
      <c r="G456" s="643"/>
    </row>
    <row r="457" spans="2:7" s="581" customFormat="1">
      <c r="B457" s="622"/>
      <c r="C457" s="664"/>
      <c r="F457" s="643"/>
      <c r="G457" s="643"/>
    </row>
    <row r="458" spans="2:7" s="581" customFormat="1">
      <c r="B458" s="622"/>
      <c r="C458" s="664"/>
      <c r="F458" s="643"/>
      <c r="G458" s="643"/>
    </row>
    <row r="459" spans="2:7" s="581" customFormat="1">
      <c r="B459" s="622"/>
      <c r="C459" s="664"/>
      <c r="F459" s="643"/>
      <c r="G459" s="643"/>
    </row>
    <row r="460" spans="2:7" s="581" customFormat="1">
      <c r="B460" s="622"/>
      <c r="C460" s="664"/>
      <c r="F460" s="643"/>
      <c r="G460" s="643"/>
    </row>
    <row r="461" spans="2:7" s="581" customFormat="1">
      <c r="B461" s="622"/>
      <c r="C461" s="664"/>
      <c r="F461" s="643"/>
      <c r="G461" s="643"/>
    </row>
    <row r="462" spans="2:7" s="581" customFormat="1">
      <c r="B462" s="622"/>
      <c r="C462" s="664"/>
      <c r="F462" s="643"/>
      <c r="G462" s="643"/>
    </row>
    <row r="463" spans="2:7" s="581" customFormat="1">
      <c r="B463" s="622"/>
      <c r="C463" s="664"/>
      <c r="F463" s="643"/>
      <c r="G463" s="643"/>
    </row>
    <row r="464" spans="2:7" s="581" customFormat="1">
      <c r="B464" s="622"/>
      <c r="C464" s="664"/>
      <c r="F464" s="643"/>
      <c r="G464" s="643"/>
    </row>
    <row r="465" spans="2:7" s="581" customFormat="1">
      <c r="B465" s="622"/>
      <c r="C465" s="664"/>
      <c r="F465" s="643"/>
      <c r="G465" s="643"/>
    </row>
    <row r="466" spans="2:7" s="581" customFormat="1">
      <c r="B466" s="622"/>
      <c r="C466" s="664"/>
      <c r="F466" s="643"/>
      <c r="G466" s="643"/>
    </row>
    <row r="467" spans="2:7" s="581" customFormat="1">
      <c r="B467" s="622"/>
      <c r="C467" s="664"/>
      <c r="F467" s="643"/>
      <c r="G467" s="643"/>
    </row>
  </sheetData>
  <mergeCells count="10">
    <mergeCell ref="B442:D442"/>
    <mergeCell ref="D438:D439"/>
    <mergeCell ref="B439:C439"/>
    <mergeCell ref="B1:D1"/>
    <mergeCell ref="B2:D2"/>
    <mergeCell ref="B3:D3"/>
    <mergeCell ref="B4:D4"/>
    <mergeCell ref="B5:D5"/>
    <mergeCell ref="B7:C8"/>
    <mergeCell ref="D7:D8"/>
  </mergeCells>
  <pageMargins left="0" right="0" top="0" bottom="0.44" header="0" footer="0.19685039370078741"/>
  <pageSetup scale="66" fitToHeight="0" orientation="portrait" r:id="rId1"/>
  <rowBreaks count="4" manualBreakCount="4">
    <brk id="199" min="1" max="3" man="1"/>
    <brk id="262" min="1" max="3" man="1"/>
    <brk id="325" min="1" max="3" man="1"/>
    <brk id="388" min="1" max="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E25"/>
  <sheetViews>
    <sheetView zoomScale="97" zoomScaleNormal="97" workbookViewId="0">
      <selection activeCell="G38" sqref="G38"/>
    </sheetView>
  </sheetViews>
  <sheetFormatPr baseColWidth="10" defaultColWidth="11.42578125" defaultRowHeight="18" customHeight="1"/>
  <cols>
    <col min="1" max="1" width="0.85546875" style="581" customWidth="1"/>
    <col min="2" max="2" width="89.42578125" style="581" customWidth="1"/>
    <col min="3" max="3" width="16" style="581" customWidth="1"/>
    <col min="4" max="4" width="12.7109375" style="581" customWidth="1"/>
    <col min="5" max="5" width="12.140625" style="581" customWidth="1"/>
    <col min="6" max="6" width="13.85546875" style="581" customWidth="1"/>
    <col min="7" max="7" width="12.28515625" style="581" customWidth="1"/>
    <col min="8" max="8" width="12.5703125" style="581" customWidth="1"/>
    <col min="9" max="9" width="14.5703125" style="581" customWidth="1"/>
    <col min="10" max="10" width="12.85546875" style="581" customWidth="1"/>
    <col min="11" max="11" width="15.42578125" style="581" customWidth="1"/>
    <col min="12" max="12" width="15.5703125" style="581" customWidth="1"/>
    <col min="13" max="16384" width="11.42578125" style="581"/>
  </cols>
  <sheetData>
    <row r="1" spans="1:5" s="1" customFormat="1" ht="16.5">
      <c r="A1" s="978" t="s">
        <v>939</v>
      </c>
      <c r="B1" s="978"/>
      <c r="C1" s="978"/>
    </row>
    <row r="2" spans="1:5" s="1" customFormat="1" ht="16.5">
      <c r="A2" s="979" t="s">
        <v>1127</v>
      </c>
      <c r="B2" s="979"/>
      <c r="C2" s="979"/>
      <c r="D2" s="95"/>
      <c r="E2" s="95"/>
    </row>
    <row r="3" spans="1:5" s="1" customFormat="1" ht="22.15" customHeight="1">
      <c r="A3" s="1204"/>
      <c r="B3" s="1204"/>
      <c r="C3" s="1204"/>
    </row>
    <row r="4" spans="1:5" s="1" customFormat="1" ht="14.25" customHeight="1">
      <c r="A4" s="981" t="s">
        <v>2</v>
      </c>
      <c r="B4" s="981"/>
      <c r="C4" s="981"/>
    </row>
    <row r="5" spans="1:5" s="1" customFormat="1" ht="3.75" customHeight="1">
      <c r="A5" s="2"/>
      <c r="B5" s="2"/>
      <c r="C5" s="2"/>
    </row>
    <row r="6" spans="1:5" s="1" customFormat="1" ht="9.75" customHeight="1" thickBot="1">
      <c r="A6" s="2"/>
      <c r="B6" s="2"/>
      <c r="C6" s="2"/>
    </row>
    <row r="7" spans="1:5" s="1" customFormat="1" ht="31.5" customHeight="1" thickTop="1" thickBot="1">
      <c r="A7" s="993" t="s">
        <v>143</v>
      </c>
      <c r="B7" s="994"/>
      <c r="C7" s="84" t="s">
        <v>13</v>
      </c>
    </row>
    <row r="8" spans="1:5" s="1" customFormat="1" ht="20.100000000000001" hidden="1" customHeight="1">
      <c r="A8" s="665" t="s">
        <v>940</v>
      </c>
      <c r="B8" s="665"/>
      <c r="C8" s="5" t="e">
        <f>SUM(#REF!)</f>
        <v>#REF!</v>
      </c>
    </row>
    <row r="9" spans="1:5" s="1" customFormat="1" ht="20.100000000000001" hidden="1" customHeight="1">
      <c r="A9" s="666" t="s">
        <v>941</v>
      </c>
      <c r="B9" s="666"/>
      <c r="C9" s="5" t="e">
        <f>SUM(#REF!)</f>
        <v>#REF!</v>
      </c>
    </row>
    <row r="10" spans="1:5" s="1" customFormat="1" ht="20.100000000000001" hidden="1" customHeight="1">
      <c r="A10" s="666" t="s">
        <v>942</v>
      </c>
      <c r="B10" s="666"/>
      <c r="C10" s="5" t="e">
        <f>SUM(#REF!)</f>
        <v>#REF!</v>
      </c>
    </row>
    <row r="11" spans="1:5" s="1" customFormat="1" ht="20.100000000000001" customHeight="1" thickTop="1">
      <c r="A11" s="509"/>
      <c r="B11" s="667"/>
      <c r="C11" s="5"/>
    </row>
    <row r="12" spans="1:5" s="1" customFormat="1" ht="17.100000000000001" customHeight="1">
      <c r="A12" s="668">
        <v>4400</v>
      </c>
      <c r="B12" s="33" t="s">
        <v>943</v>
      </c>
      <c r="C12" s="669"/>
    </row>
    <row r="13" spans="1:5" s="1" customFormat="1" ht="9.6" customHeight="1">
      <c r="A13" s="668"/>
      <c r="B13" s="33"/>
      <c r="C13" s="669"/>
    </row>
    <row r="14" spans="1:5" s="1" customFormat="1" ht="18" customHeight="1">
      <c r="A14" s="668">
        <v>441</v>
      </c>
      <c r="B14" s="670" t="s">
        <v>737</v>
      </c>
      <c r="C14" s="671">
        <v>423073591</v>
      </c>
    </row>
    <row r="15" spans="1:5" s="1" customFormat="1" ht="18" customHeight="1">
      <c r="A15" s="668"/>
      <c r="B15" s="670" t="s">
        <v>944</v>
      </c>
      <c r="C15" s="671">
        <v>748800</v>
      </c>
    </row>
    <row r="16" spans="1:5" s="1" customFormat="1" ht="18" customHeight="1">
      <c r="A16" s="668">
        <v>442</v>
      </c>
      <c r="B16" s="670" t="s">
        <v>738</v>
      </c>
      <c r="C16" s="671">
        <v>10007315</v>
      </c>
    </row>
    <row r="17" spans="1:3" s="1" customFormat="1" ht="18" customHeight="1">
      <c r="A17" s="668">
        <v>443</v>
      </c>
      <c r="B17" s="670" t="s">
        <v>739</v>
      </c>
      <c r="C17" s="671">
        <v>100769670</v>
      </c>
    </row>
    <row r="18" spans="1:3" s="1" customFormat="1" ht="18" customHeight="1">
      <c r="A18" s="668">
        <v>444</v>
      </c>
      <c r="B18" s="670" t="s">
        <v>740</v>
      </c>
      <c r="C18" s="671"/>
    </row>
    <row r="19" spans="1:3" s="1" customFormat="1" ht="18" customHeight="1">
      <c r="A19" s="668">
        <v>445</v>
      </c>
      <c r="B19" s="670" t="s">
        <v>741</v>
      </c>
      <c r="C19" s="671"/>
    </row>
    <row r="20" spans="1:3" s="1" customFormat="1" ht="18" customHeight="1">
      <c r="A20" s="668">
        <v>446</v>
      </c>
      <c r="B20" s="670" t="s">
        <v>742</v>
      </c>
      <c r="C20" s="671"/>
    </row>
    <row r="21" spans="1:3" s="1" customFormat="1" ht="18" customHeight="1">
      <c r="A21" s="668">
        <v>447</v>
      </c>
      <c r="B21" s="670" t="s">
        <v>743</v>
      </c>
      <c r="C21" s="671"/>
    </row>
    <row r="22" spans="1:3" s="1" customFormat="1" ht="18" customHeight="1">
      <c r="A22" s="668">
        <v>448</v>
      </c>
      <c r="B22" s="670" t="s">
        <v>744</v>
      </c>
      <c r="C22" s="671">
        <v>32151385</v>
      </c>
    </row>
    <row r="23" spans="1:3" s="1" customFormat="1" ht="14.45" customHeight="1" thickBot="1">
      <c r="A23" s="668"/>
      <c r="B23" s="32"/>
      <c r="C23" s="669"/>
    </row>
    <row r="24" spans="1:3" s="1" customFormat="1" ht="22.9" customHeight="1" thickTop="1" thickBot="1">
      <c r="A24" s="1032" t="s">
        <v>13</v>
      </c>
      <c r="B24" s="1034"/>
      <c r="C24" s="672">
        <f>C14+C15+C16+C17+C22</f>
        <v>566750761</v>
      </c>
    </row>
    <row r="25" spans="1:3" ht="16.5" thickTop="1"/>
  </sheetData>
  <mergeCells count="6">
    <mergeCell ref="A24:B24"/>
    <mergeCell ref="A1:C1"/>
    <mergeCell ref="A2:C2"/>
    <mergeCell ref="A3:C3"/>
    <mergeCell ref="A4:C4"/>
    <mergeCell ref="A7:B7"/>
  </mergeCells>
  <printOptions horizontalCentered="1"/>
  <pageMargins left="0" right="0" top="0.86614173228346458" bottom="0.19685039370078741" header="0.47244094488188981" footer="0.19685039370078741"/>
  <pageSetup scale="97" fitToHeight="0"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M97"/>
  <sheetViews>
    <sheetView zoomScaleNormal="100" workbookViewId="0">
      <selection activeCell="M29" sqref="M29"/>
    </sheetView>
  </sheetViews>
  <sheetFormatPr baseColWidth="10" defaultColWidth="11.42578125" defaultRowHeight="18" customHeight="1"/>
  <cols>
    <col min="1" max="1" width="0.85546875" style="581" customWidth="1"/>
    <col min="2" max="2" width="76.140625" style="581" customWidth="1"/>
    <col min="3" max="3" width="16.5703125" style="581" bestFit="1" customWidth="1"/>
    <col min="4" max="4" width="13" style="581" bestFit="1" customWidth="1"/>
    <col min="5" max="5" width="14.5703125" style="581" bestFit="1" customWidth="1"/>
    <col min="6" max="6" width="16.140625" style="581" bestFit="1" customWidth="1"/>
    <col min="7" max="7" width="14.85546875" style="581" bestFit="1" customWidth="1"/>
    <col min="8" max="8" width="14.7109375" style="581" bestFit="1" customWidth="1"/>
    <col min="9" max="9" width="7.7109375" style="581" bestFit="1" customWidth="1"/>
    <col min="10" max="10" width="15.85546875" style="581" bestFit="1" customWidth="1"/>
    <col min="11" max="11" width="7.7109375" style="581" bestFit="1" customWidth="1"/>
    <col min="12" max="12" width="17.28515625" style="581" bestFit="1" customWidth="1"/>
    <col min="13" max="13" width="15.5703125" style="581" customWidth="1"/>
    <col min="14" max="16384" width="11.42578125" style="581"/>
  </cols>
  <sheetData>
    <row r="1" spans="1:13" ht="25.9" customHeight="1">
      <c r="A1" s="1119" t="s">
        <v>945</v>
      </c>
      <c r="B1" s="1119"/>
      <c r="C1" s="1119"/>
      <c r="D1" s="1119"/>
      <c r="E1" s="1119"/>
      <c r="F1" s="1119"/>
      <c r="G1" s="1119"/>
      <c r="H1" s="1119"/>
      <c r="I1" s="1119"/>
      <c r="J1" s="1119"/>
      <c r="K1" s="1119"/>
      <c r="L1" s="1119"/>
    </row>
    <row r="2" spans="1:13" ht="18" customHeight="1">
      <c r="A2" s="979" t="s">
        <v>1127</v>
      </c>
      <c r="B2" s="1119"/>
      <c r="C2" s="1119"/>
      <c r="D2" s="1119"/>
      <c r="E2" s="1119"/>
      <c r="F2" s="1119"/>
      <c r="G2" s="1119"/>
      <c r="H2" s="1119"/>
      <c r="I2" s="1119"/>
      <c r="J2" s="1119"/>
      <c r="K2" s="1119"/>
      <c r="L2" s="1119"/>
    </row>
    <row r="3" spans="1:13" ht="18" customHeight="1">
      <c r="A3" s="1161" t="s">
        <v>1095</v>
      </c>
      <c r="B3" s="1161"/>
      <c r="C3" s="1161"/>
      <c r="D3" s="1161"/>
      <c r="E3" s="1161"/>
      <c r="F3" s="1161"/>
      <c r="G3" s="1161"/>
      <c r="H3" s="1161"/>
      <c r="I3" s="1161"/>
      <c r="J3" s="1161"/>
      <c r="K3" s="1161"/>
      <c r="L3" s="1161"/>
    </row>
    <row r="4" spans="1:13" ht="19.149999999999999" customHeight="1">
      <c r="A4" s="1119" t="s">
        <v>946</v>
      </c>
      <c r="B4" s="1119"/>
      <c r="C4" s="1119"/>
      <c r="D4" s="1119"/>
      <c r="E4" s="1119"/>
      <c r="F4" s="1119"/>
      <c r="G4" s="1119"/>
      <c r="H4" s="1119"/>
      <c r="I4" s="1119"/>
      <c r="J4" s="1119"/>
      <c r="K4" s="1119"/>
      <c r="L4" s="1119"/>
    </row>
    <row r="5" spans="1:13" ht="19.149999999999999" customHeight="1">
      <c r="A5" s="1119" t="s">
        <v>2</v>
      </c>
      <c r="B5" s="1119"/>
      <c r="C5" s="1119"/>
      <c r="D5" s="1119"/>
      <c r="E5" s="1119"/>
      <c r="F5" s="1119"/>
      <c r="G5" s="1119"/>
      <c r="H5" s="1119"/>
      <c r="I5" s="1119"/>
      <c r="J5" s="1119"/>
      <c r="K5" s="1119"/>
      <c r="L5" s="1119"/>
    </row>
    <row r="6" spans="1:13" ht="8.4499999999999993" customHeight="1" thickBot="1">
      <c r="A6" s="2"/>
      <c r="B6" s="2"/>
      <c r="C6" s="2"/>
      <c r="D6" s="2"/>
      <c r="E6" s="2"/>
      <c r="F6" s="2"/>
      <c r="G6" s="2"/>
      <c r="H6" s="2"/>
      <c r="I6" s="2"/>
      <c r="J6" s="2"/>
      <c r="K6" s="2"/>
      <c r="L6" s="2"/>
    </row>
    <row r="7" spans="1:13" ht="16.5" thickTop="1">
      <c r="A7" s="1162" t="s">
        <v>261</v>
      </c>
      <c r="B7" s="1164"/>
      <c r="C7" s="1214" t="s">
        <v>485</v>
      </c>
      <c r="D7" s="1215"/>
      <c r="E7" s="1215"/>
      <c r="F7" s="1215"/>
      <c r="G7" s="1215"/>
      <c r="H7" s="1215"/>
      <c r="I7" s="1215"/>
      <c r="J7" s="1215"/>
      <c r="K7" s="1216"/>
      <c r="L7" s="1188" t="s">
        <v>13</v>
      </c>
    </row>
    <row r="8" spans="1:13" s="583" customFormat="1" ht="16.5" thickBot="1">
      <c r="A8" s="1165"/>
      <c r="B8" s="1167"/>
      <c r="C8" s="818">
        <v>1000</v>
      </c>
      <c r="D8" s="818">
        <v>2000</v>
      </c>
      <c r="E8" s="818">
        <v>3000</v>
      </c>
      <c r="F8" s="818">
        <v>4000</v>
      </c>
      <c r="G8" s="818">
        <v>5000</v>
      </c>
      <c r="H8" s="818">
        <v>6000</v>
      </c>
      <c r="I8" s="818">
        <v>7000</v>
      </c>
      <c r="J8" s="818">
        <v>8000</v>
      </c>
      <c r="K8" s="818">
        <v>9000</v>
      </c>
      <c r="L8" s="1189"/>
    </row>
    <row r="9" spans="1:13" ht="5.0999999999999996" customHeight="1" thickTop="1" thickBot="1">
      <c r="A9" s="690"/>
      <c r="B9" s="691"/>
      <c r="C9" s="691"/>
      <c r="D9" s="691"/>
      <c r="E9" s="691"/>
      <c r="F9" s="691"/>
      <c r="G9" s="691"/>
      <c r="H9" s="691"/>
      <c r="I9" s="691"/>
      <c r="J9" s="691"/>
      <c r="K9" s="691"/>
      <c r="L9" s="692"/>
    </row>
    <row r="10" spans="1:13" ht="6" customHeight="1" thickTop="1">
      <c r="A10" s="673"/>
      <c r="B10" s="693"/>
      <c r="C10" s="694"/>
      <c r="D10" s="695"/>
      <c r="E10" s="695"/>
      <c r="F10" s="695"/>
      <c r="G10" s="695"/>
      <c r="H10" s="696"/>
      <c r="I10" s="696"/>
      <c r="J10" s="697"/>
      <c r="K10" s="696"/>
      <c r="L10" s="698"/>
    </row>
    <row r="11" spans="1:13" ht="34.9" customHeight="1">
      <c r="A11" s="674"/>
      <c r="B11" s="693" t="s">
        <v>947</v>
      </c>
      <c r="C11" s="694">
        <v>5018053722</v>
      </c>
      <c r="D11" s="695">
        <v>31495739</v>
      </c>
      <c r="E11" s="695">
        <v>100069458</v>
      </c>
      <c r="F11" s="710"/>
      <c r="G11" s="710"/>
      <c r="H11" s="710"/>
      <c r="I11" s="710"/>
      <c r="J11" s="710"/>
      <c r="K11" s="696"/>
      <c r="L11" s="698">
        <f t="shared" ref="L11:L23" si="0">SUM(C11:K11)</f>
        <v>5149618919</v>
      </c>
      <c r="M11" s="623"/>
    </row>
    <row r="12" spans="1:13" ht="27" customHeight="1">
      <c r="A12" s="673"/>
      <c r="B12" s="693" t="s">
        <v>948</v>
      </c>
      <c r="C12" s="710"/>
      <c r="D12" s="710"/>
      <c r="E12" s="710"/>
      <c r="F12" s="695">
        <v>2060930170</v>
      </c>
      <c r="G12" s="710"/>
      <c r="H12" s="710"/>
      <c r="I12" s="710"/>
      <c r="J12" s="710"/>
      <c r="K12" s="710"/>
      <c r="L12" s="946">
        <f t="shared" si="0"/>
        <v>2060930170</v>
      </c>
      <c r="M12" s="623"/>
    </row>
    <row r="13" spans="1:13" ht="30" customHeight="1">
      <c r="A13" s="674"/>
      <c r="B13" s="693" t="s">
        <v>949</v>
      </c>
      <c r="C13" s="710"/>
      <c r="D13" s="710"/>
      <c r="E13" s="710">
        <v>1000000</v>
      </c>
      <c r="F13" s="710">
        <v>75561348</v>
      </c>
      <c r="G13" s="710"/>
      <c r="H13" s="710">
        <v>93362213</v>
      </c>
      <c r="I13" s="696">
        <v>0</v>
      </c>
      <c r="J13" s="710">
        <v>1231918107</v>
      </c>
      <c r="K13" s="696">
        <v>0</v>
      </c>
      <c r="L13" s="698">
        <f t="shared" si="0"/>
        <v>1401841668</v>
      </c>
    </row>
    <row r="14" spans="1:13" ht="14.25" customHeight="1">
      <c r="A14" s="674"/>
      <c r="B14" s="700" t="s">
        <v>1042</v>
      </c>
      <c r="C14" s="699"/>
      <c r="D14" s="697"/>
      <c r="E14" s="697">
        <v>1000000</v>
      </c>
      <c r="F14" s="697">
        <v>75561348</v>
      </c>
      <c r="G14" s="701"/>
      <c r="H14" s="701">
        <v>93362213</v>
      </c>
      <c r="I14" s="701"/>
      <c r="J14" s="701"/>
      <c r="K14" s="701"/>
      <c r="L14" s="702">
        <f>SUM(C14:K14)</f>
        <v>169923561</v>
      </c>
      <c r="M14" s="623"/>
    </row>
    <row r="15" spans="1:13" ht="15" customHeight="1">
      <c r="A15" s="674"/>
      <c r="B15" s="700" t="s">
        <v>950</v>
      </c>
      <c r="C15" s="699"/>
      <c r="D15" s="697"/>
      <c r="E15" s="703"/>
      <c r="F15" s="704"/>
      <c r="G15" s="697"/>
      <c r="H15" s="701"/>
      <c r="I15" s="701"/>
      <c r="J15" s="697">
        <v>1231918107</v>
      </c>
      <c r="K15" s="701"/>
      <c r="L15" s="702">
        <f>SUM(C15:K15)</f>
        <v>1231918107</v>
      </c>
      <c r="M15" s="623"/>
    </row>
    <row r="16" spans="1:13" ht="49.9" customHeight="1">
      <c r="A16" s="674"/>
      <c r="B16" s="693" t="s">
        <v>951</v>
      </c>
      <c r="C16" s="710"/>
      <c r="D16" s="710"/>
      <c r="E16" s="710"/>
      <c r="F16" s="710"/>
      <c r="G16" s="710"/>
      <c r="H16" s="710"/>
      <c r="I16" s="710"/>
      <c r="J16" s="696">
        <v>829263920</v>
      </c>
      <c r="K16" s="696">
        <v>0</v>
      </c>
      <c r="L16" s="698">
        <f t="shared" si="0"/>
        <v>829263920</v>
      </c>
      <c r="M16" s="623"/>
    </row>
    <row r="17" spans="1:13" ht="21.6" customHeight="1">
      <c r="A17" s="674"/>
      <c r="B17" s="693" t="s">
        <v>952</v>
      </c>
      <c r="C17" s="710"/>
      <c r="D17" s="710"/>
      <c r="E17" s="710">
        <v>128369388</v>
      </c>
      <c r="F17" s="710">
        <v>424138414</v>
      </c>
      <c r="G17" s="710"/>
      <c r="H17" s="710"/>
      <c r="I17" s="710"/>
      <c r="J17" s="710"/>
      <c r="K17" s="696"/>
      <c r="L17" s="698">
        <f t="shared" si="0"/>
        <v>552507802</v>
      </c>
      <c r="M17" s="623"/>
    </row>
    <row r="18" spans="1:13" ht="14.45" customHeight="1">
      <c r="A18" s="674"/>
      <c r="B18" s="700" t="s">
        <v>953</v>
      </c>
      <c r="C18" s="705"/>
      <c r="D18" s="706"/>
      <c r="E18" s="703"/>
      <c r="F18" s="697">
        <v>175717239</v>
      </c>
      <c r="G18" s="706"/>
      <c r="H18" s="708"/>
      <c r="I18" s="708"/>
      <c r="J18" s="697"/>
      <c r="K18" s="708"/>
      <c r="L18" s="702">
        <f t="shared" si="0"/>
        <v>175717239</v>
      </c>
      <c r="M18" s="623"/>
    </row>
    <row r="19" spans="1:13" ht="30" customHeight="1">
      <c r="A19" s="674"/>
      <c r="B19" s="944" t="s">
        <v>1354</v>
      </c>
      <c r="C19" s="705"/>
      <c r="D19" s="706"/>
      <c r="E19" s="713">
        <v>128369388</v>
      </c>
      <c r="F19" s="713">
        <v>248421175</v>
      </c>
      <c r="G19" s="697"/>
      <c r="H19" s="697"/>
      <c r="I19" s="697"/>
      <c r="J19" s="697"/>
      <c r="K19" s="708"/>
      <c r="L19" s="702">
        <f t="shared" si="0"/>
        <v>376790563</v>
      </c>
      <c r="M19" s="623"/>
    </row>
    <row r="20" spans="1:13" ht="31.5" customHeight="1">
      <c r="A20" s="673"/>
      <c r="B20" s="693" t="s">
        <v>316</v>
      </c>
      <c r="C20" s="695"/>
      <c r="D20" s="695"/>
      <c r="E20" s="695"/>
      <c r="F20" s="695">
        <v>128844804</v>
      </c>
      <c r="G20" s="695"/>
      <c r="H20" s="695"/>
      <c r="I20" s="695"/>
      <c r="J20" s="695"/>
      <c r="K20" s="695"/>
      <c r="L20" s="698">
        <f t="shared" si="0"/>
        <v>128844804</v>
      </c>
      <c r="M20" s="623"/>
    </row>
    <row r="21" spans="1:13" ht="14.45" customHeight="1">
      <c r="A21" s="673"/>
      <c r="B21" s="394" t="s">
        <v>954</v>
      </c>
      <c r="C21" s="709"/>
      <c r="D21" s="701"/>
      <c r="E21" s="701"/>
      <c r="F21" s="708">
        <v>50654220</v>
      </c>
      <c r="G21" s="697"/>
      <c r="H21" s="697"/>
      <c r="I21" s="697"/>
      <c r="J21" s="697"/>
      <c r="K21" s="697"/>
      <c r="L21" s="702">
        <f t="shared" si="0"/>
        <v>50654220</v>
      </c>
      <c r="M21" s="623"/>
    </row>
    <row r="22" spans="1:13" ht="14.45" customHeight="1">
      <c r="A22" s="673"/>
      <c r="B22" s="394" t="s">
        <v>955</v>
      </c>
      <c r="C22" s="709"/>
      <c r="D22" s="701"/>
      <c r="E22" s="701"/>
      <c r="F22" s="708">
        <v>78190584</v>
      </c>
      <c r="G22" s="697"/>
      <c r="H22" s="697"/>
      <c r="I22" s="697"/>
      <c r="J22" s="697"/>
      <c r="K22" s="697"/>
      <c r="L22" s="702">
        <f t="shared" si="0"/>
        <v>78190584</v>
      </c>
      <c r="M22" s="623"/>
    </row>
    <row r="23" spans="1:13" ht="28.9" customHeight="1">
      <c r="A23" s="673"/>
      <c r="B23" s="693" t="s">
        <v>956</v>
      </c>
      <c r="C23" s="710"/>
      <c r="D23" s="710">
        <v>36833300</v>
      </c>
      <c r="E23" s="696">
        <v>34224031</v>
      </c>
      <c r="F23" s="696">
        <v>2000000</v>
      </c>
      <c r="G23" s="696">
        <v>114987018</v>
      </c>
      <c r="H23" s="695">
        <v>8088426</v>
      </c>
      <c r="I23" s="714">
        <v>0</v>
      </c>
      <c r="J23" s="695"/>
      <c r="K23" s="714">
        <v>0</v>
      </c>
      <c r="L23" s="946">
        <f t="shared" si="0"/>
        <v>196132775</v>
      </c>
      <c r="M23" s="623"/>
    </row>
    <row r="24" spans="1:13" ht="34.9" customHeight="1">
      <c r="A24" s="673"/>
      <c r="B24" s="711" t="s">
        <v>1356</v>
      </c>
      <c r="C24" s="712"/>
      <c r="D24" s="697"/>
      <c r="E24" s="713"/>
      <c r="F24" s="696">
        <v>175000000</v>
      </c>
      <c r="G24" s="696"/>
      <c r="H24" s="695">
        <v>131020983</v>
      </c>
      <c r="I24" s="714">
        <v>0</v>
      </c>
      <c r="J24" s="695"/>
      <c r="K24" s="714">
        <v>0</v>
      </c>
      <c r="L24" s="946">
        <f t="shared" ref="L24:L29" si="1">SUM(C24:K24)</f>
        <v>306020983</v>
      </c>
      <c r="M24" s="623"/>
    </row>
    <row r="25" spans="1:13" ht="19.149999999999999" customHeight="1">
      <c r="A25" s="673"/>
      <c r="B25" s="676" t="s">
        <v>957</v>
      </c>
      <c r="C25" s="696"/>
      <c r="D25" s="696"/>
      <c r="E25" s="696"/>
      <c r="F25" s="696">
        <v>1150471624</v>
      </c>
      <c r="G25" s="696"/>
      <c r="H25" s="696"/>
      <c r="I25" s="714"/>
      <c r="J25" s="696"/>
      <c r="K25" s="696"/>
      <c r="L25" s="698">
        <f t="shared" si="1"/>
        <v>1150471624</v>
      </c>
      <c r="M25" s="623"/>
    </row>
    <row r="26" spans="1:13" ht="15" customHeight="1">
      <c r="A26" s="673"/>
      <c r="B26" s="675" t="s">
        <v>958</v>
      </c>
      <c r="C26" s="715"/>
      <c r="D26" s="707"/>
      <c r="E26" s="707"/>
      <c r="F26" s="708">
        <v>702821474</v>
      </c>
      <c r="G26" s="708"/>
      <c r="H26" s="708"/>
      <c r="I26" s="708"/>
      <c r="J26" s="708"/>
      <c r="K26" s="708"/>
      <c r="L26" s="702">
        <f t="shared" si="1"/>
        <v>702821474</v>
      </c>
      <c r="M26" s="623"/>
    </row>
    <row r="27" spans="1:13" ht="16.149999999999999" customHeight="1">
      <c r="A27" s="673"/>
      <c r="B27" s="675" t="s">
        <v>959</v>
      </c>
      <c r="C27" s="715"/>
      <c r="D27" s="707"/>
      <c r="E27" s="707"/>
      <c r="F27" s="708">
        <v>402417516</v>
      </c>
      <c r="G27" s="708"/>
      <c r="H27" s="708"/>
      <c r="I27" s="708"/>
      <c r="J27" s="708"/>
      <c r="K27" s="708"/>
      <c r="L27" s="702">
        <f t="shared" si="1"/>
        <v>402417516</v>
      </c>
      <c r="M27" s="623"/>
    </row>
    <row r="28" spans="1:13" ht="18" customHeight="1">
      <c r="A28" s="673"/>
      <c r="B28" s="675" t="s">
        <v>960</v>
      </c>
      <c r="C28" s="715"/>
      <c r="D28" s="707"/>
      <c r="E28" s="707"/>
      <c r="F28" s="708">
        <v>45232634</v>
      </c>
      <c r="G28" s="708"/>
      <c r="H28" s="708"/>
      <c r="I28" s="708"/>
      <c r="J28" s="708"/>
      <c r="K28" s="708"/>
      <c r="L28" s="702">
        <f t="shared" si="1"/>
        <v>45232634</v>
      </c>
      <c r="M28" s="623"/>
    </row>
    <row r="29" spans="1:13" ht="27" customHeight="1">
      <c r="A29" s="673"/>
      <c r="B29" s="676" t="s">
        <v>1043</v>
      </c>
      <c r="C29" s="696"/>
      <c r="D29" s="696"/>
      <c r="E29" s="695">
        <v>4500000</v>
      </c>
      <c r="F29" s="695">
        <v>110000000</v>
      </c>
      <c r="G29" s="696"/>
      <c r="H29" s="695">
        <v>277771556</v>
      </c>
      <c r="I29" s="714">
        <v>0</v>
      </c>
      <c r="J29" s="695">
        <v>98067889</v>
      </c>
      <c r="K29" s="696">
        <v>0</v>
      </c>
      <c r="L29" s="698">
        <f t="shared" si="1"/>
        <v>490339445</v>
      </c>
      <c r="M29" s="623"/>
    </row>
    <row r="30" spans="1:13" ht="6.75" customHeight="1" thickBot="1">
      <c r="A30" s="677"/>
      <c r="B30" s="716"/>
      <c r="C30" s="717"/>
      <c r="D30" s="718"/>
      <c r="E30" s="718"/>
      <c r="F30" s="718"/>
      <c r="G30" s="718"/>
      <c r="H30" s="718"/>
      <c r="I30" s="718"/>
      <c r="J30" s="718"/>
      <c r="K30" s="718"/>
      <c r="L30" s="719"/>
    </row>
    <row r="31" spans="1:13" ht="4.5" customHeight="1" thickTop="1" thickBot="1">
      <c r="A31" s="678"/>
      <c r="B31" s="720"/>
      <c r="C31" s="712"/>
      <c r="D31" s="712"/>
      <c r="E31" s="712"/>
      <c r="F31" s="712"/>
      <c r="G31" s="712"/>
      <c r="H31" s="712"/>
      <c r="I31" s="712"/>
      <c r="J31" s="712"/>
      <c r="K31" s="712"/>
      <c r="L31" s="712"/>
    </row>
    <row r="32" spans="1:13" ht="5.25" customHeight="1" thickTop="1">
      <c r="A32" s="1162" t="s">
        <v>500</v>
      </c>
      <c r="B32" s="1164"/>
      <c r="C32" s="1205">
        <f>C25+C24+C23+C20+C17+C16+C13+C12+C11</f>
        <v>5018053722</v>
      </c>
      <c r="D32" s="1205">
        <f>D25+D24+D23+D20+D17+D16+D13+D12+D11+D29</f>
        <v>68329039</v>
      </c>
      <c r="E32" s="1205">
        <f>E25+E24+E23+E20+E17+E16+E13+E12+E11+E29</f>
        <v>268162877</v>
      </c>
      <c r="F32" s="1205">
        <f>F25+F24+F23+F20+F17+F16+F13+F12+F11+F29</f>
        <v>4126946360</v>
      </c>
      <c r="G32" s="1205">
        <f>G25+G24+G23+G20+G17+G16+G13+G12+G11+G29</f>
        <v>114987018</v>
      </c>
      <c r="H32" s="1205">
        <f>H25+H24+H23+H20+H17+H16+H13+H12+H11+H29</f>
        <v>510243178</v>
      </c>
      <c r="I32" s="724"/>
      <c r="J32" s="1205">
        <f>J25+J24+J23+J20+J17+J16+J13+J12+J11+J29</f>
        <v>2159249916</v>
      </c>
      <c r="K32" s="1208">
        <f>K25+K24+K23+K20+K17+K16+K13+K12+K11</f>
        <v>0</v>
      </c>
      <c r="L32" s="1188">
        <f>L25+L24+L23+L20+L17+L16+L13+L12+L11+L29</f>
        <v>12265972110</v>
      </c>
    </row>
    <row r="33" spans="1:13" ht="12.75" customHeight="1">
      <c r="A33" s="1212"/>
      <c r="B33" s="1213"/>
      <c r="C33" s="1206"/>
      <c r="D33" s="1206"/>
      <c r="E33" s="1206"/>
      <c r="F33" s="1206"/>
      <c r="G33" s="1206"/>
      <c r="H33" s="1206"/>
      <c r="I33" s="945">
        <v>0</v>
      </c>
      <c r="J33" s="1206"/>
      <c r="K33" s="1209"/>
      <c r="L33" s="1211"/>
      <c r="M33" s="656"/>
    </row>
    <row r="34" spans="1:13" ht="4.5" customHeight="1" thickBot="1">
      <c r="A34" s="1165"/>
      <c r="B34" s="1167"/>
      <c r="C34" s="1207"/>
      <c r="D34" s="1207"/>
      <c r="E34" s="1207"/>
      <c r="F34" s="1207"/>
      <c r="G34" s="1207"/>
      <c r="H34" s="1207"/>
      <c r="I34" s="725"/>
      <c r="J34" s="1207"/>
      <c r="K34" s="1210"/>
      <c r="L34" s="1189"/>
    </row>
    <row r="35" spans="1:13" ht="12.75" customHeight="1" thickTop="1">
      <c r="A35" s="721"/>
      <c r="B35" s="2"/>
      <c r="C35" s="2"/>
      <c r="D35" s="2"/>
      <c r="E35" s="2"/>
      <c r="F35" s="2"/>
      <c r="G35" s="2"/>
      <c r="H35" s="2"/>
      <c r="I35" s="2"/>
      <c r="J35" s="2"/>
      <c r="K35" s="2"/>
      <c r="L35" s="722"/>
    </row>
    <row r="36" spans="1:13" ht="12.75" customHeight="1">
      <c r="A36" s="721"/>
      <c r="B36" s="2" t="s">
        <v>1357</v>
      </c>
      <c r="C36" s="2"/>
      <c r="D36" s="2"/>
      <c r="E36" s="2"/>
      <c r="F36" s="2"/>
      <c r="G36" s="2"/>
      <c r="H36" s="2"/>
      <c r="I36" s="2"/>
      <c r="J36" s="2"/>
      <c r="K36" s="2"/>
      <c r="L36" s="722"/>
    </row>
    <row r="37" spans="1:13" ht="22.15" customHeight="1">
      <c r="A37" s="723"/>
      <c r="B37" s="2" t="s">
        <v>1044</v>
      </c>
      <c r="C37" s="2"/>
      <c r="D37" s="2"/>
      <c r="E37" s="2"/>
      <c r="F37" s="2"/>
      <c r="G37" s="2"/>
      <c r="H37" s="2"/>
      <c r="I37" s="2"/>
      <c r="J37" s="2"/>
      <c r="K37" s="2"/>
      <c r="L37" s="722"/>
    </row>
    <row r="38" spans="1:13" ht="12.75" customHeight="1">
      <c r="A38" s="723"/>
      <c r="C38" s="2"/>
      <c r="D38" s="2"/>
      <c r="E38" s="2"/>
      <c r="F38" s="2"/>
      <c r="G38" s="2"/>
      <c r="H38" s="2"/>
      <c r="I38" s="2"/>
      <c r="J38" s="2"/>
      <c r="K38" s="2"/>
      <c r="L38" s="722"/>
    </row>
    <row r="39" spans="1:13" ht="12.75" customHeight="1">
      <c r="A39" s="723"/>
      <c r="B39" s="2"/>
      <c r="C39" s="2"/>
      <c r="D39" s="2"/>
      <c r="E39" s="2"/>
      <c r="F39" s="722"/>
      <c r="G39" s="2"/>
      <c r="H39" s="722"/>
      <c r="I39" s="722"/>
      <c r="J39" s="2"/>
      <c r="K39" s="2"/>
      <c r="L39" s="722"/>
    </row>
    <row r="40" spans="1:13" ht="12.75" customHeight="1">
      <c r="A40" s="723"/>
      <c r="B40" s="2"/>
      <c r="C40" s="2"/>
      <c r="D40" s="2"/>
      <c r="E40" s="2"/>
      <c r="F40" s="2"/>
      <c r="G40" s="2"/>
      <c r="H40" s="2"/>
      <c r="J40" s="2"/>
      <c r="K40" s="2"/>
      <c r="L40" s="722"/>
    </row>
    <row r="41" spans="1:13" ht="12.75" customHeight="1">
      <c r="A41" s="723"/>
      <c r="B41" s="2"/>
      <c r="C41" s="2"/>
      <c r="D41" s="722"/>
      <c r="E41" s="2"/>
      <c r="F41" s="2"/>
      <c r="G41" s="2"/>
      <c r="H41" s="2"/>
      <c r="I41" s="2"/>
      <c r="J41" s="2"/>
      <c r="K41" s="2"/>
      <c r="L41" s="722"/>
    </row>
    <row r="42" spans="1:13" ht="12.75" customHeight="1">
      <c r="A42" s="723"/>
      <c r="B42" s="2"/>
      <c r="C42" s="722"/>
      <c r="D42" s="722"/>
      <c r="E42" s="722"/>
      <c r="F42" s="722"/>
      <c r="G42" s="722"/>
      <c r="H42" s="722"/>
      <c r="I42" s="722"/>
      <c r="J42" s="722"/>
      <c r="K42" s="2"/>
      <c r="L42" s="722"/>
    </row>
    <row r="43" spans="1:13" ht="12.75" customHeight="1">
      <c r="A43" s="723"/>
      <c r="B43" s="2"/>
      <c r="C43" s="2"/>
      <c r="D43" s="2"/>
      <c r="E43" s="2"/>
      <c r="F43" s="2"/>
      <c r="G43" s="2"/>
      <c r="H43" s="2"/>
      <c r="I43" s="2"/>
      <c r="J43" s="2"/>
      <c r="K43" s="2"/>
      <c r="L43" s="722"/>
    </row>
    <row r="44" spans="1:13" ht="12.75" customHeight="1">
      <c r="A44" s="723"/>
      <c r="B44" s="2"/>
      <c r="C44" s="2"/>
      <c r="D44" s="2"/>
      <c r="E44" s="2"/>
      <c r="F44" s="2"/>
      <c r="G44" s="2"/>
      <c r="H44" s="2"/>
      <c r="I44" s="2"/>
      <c r="J44" s="2"/>
      <c r="K44" s="2"/>
      <c r="L44" s="722"/>
    </row>
    <row r="45" spans="1:13" ht="12.75" customHeight="1">
      <c r="A45" s="723"/>
      <c r="B45" s="2"/>
      <c r="C45" s="2"/>
      <c r="D45" s="2"/>
      <c r="E45" s="2"/>
      <c r="F45" s="2"/>
      <c r="G45" s="2"/>
      <c r="H45" s="2"/>
      <c r="I45" s="2"/>
      <c r="J45" s="2"/>
      <c r="K45" s="2"/>
      <c r="L45" s="722"/>
    </row>
    <row r="46" spans="1:13" ht="12.75" customHeight="1">
      <c r="A46" s="723"/>
      <c r="B46" s="2"/>
      <c r="C46" s="2"/>
      <c r="D46" s="2"/>
      <c r="E46" s="2"/>
      <c r="F46" s="2"/>
      <c r="G46" s="2"/>
      <c r="H46" s="2"/>
      <c r="I46" s="2"/>
      <c r="J46" s="2"/>
      <c r="K46" s="2"/>
      <c r="L46" s="722"/>
    </row>
    <row r="47" spans="1:13" ht="12.75" customHeight="1">
      <c r="A47" s="723"/>
      <c r="B47" s="2"/>
      <c r="C47" s="2"/>
      <c r="D47" s="2"/>
      <c r="E47" s="2"/>
      <c r="F47" s="2"/>
      <c r="G47" s="2"/>
      <c r="H47" s="2"/>
      <c r="I47" s="2"/>
      <c r="J47" s="2"/>
      <c r="K47" s="2"/>
      <c r="L47" s="722"/>
    </row>
    <row r="48" spans="1:13" ht="12.75" customHeight="1">
      <c r="A48" s="2"/>
      <c r="B48" s="2"/>
      <c r="C48" s="2"/>
      <c r="D48" s="2"/>
      <c r="E48" s="2"/>
      <c r="F48" s="2"/>
      <c r="G48" s="2"/>
      <c r="H48" s="2"/>
      <c r="I48" s="2"/>
      <c r="J48" s="2"/>
      <c r="K48" s="2"/>
      <c r="L48" s="722"/>
    </row>
    <row r="49" spans="1:12" ht="12.75" customHeight="1">
      <c r="A49" s="2"/>
      <c r="B49" s="2"/>
      <c r="C49" s="2"/>
      <c r="D49" s="2"/>
      <c r="E49" s="2"/>
      <c r="F49" s="2"/>
      <c r="G49" s="2"/>
      <c r="H49" s="2"/>
      <c r="I49" s="2"/>
      <c r="J49" s="2"/>
      <c r="K49" s="2"/>
      <c r="L49" s="722"/>
    </row>
    <row r="50" spans="1:12" ht="12.75" customHeight="1">
      <c r="A50" s="2"/>
      <c r="B50" s="2"/>
      <c r="C50" s="2"/>
      <c r="D50" s="2"/>
      <c r="E50" s="2"/>
      <c r="F50" s="2"/>
      <c r="G50" s="2"/>
      <c r="H50" s="2"/>
      <c r="I50" s="2"/>
      <c r="J50" s="2"/>
      <c r="K50" s="2"/>
      <c r="L50" s="722"/>
    </row>
    <row r="51" spans="1:12" ht="12.75" customHeight="1">
      <c r="A51" s="2"/>
      <c r="B51" s="2"/>
      <c r="C51" s="2"/>
      <c r="D51" s="2"/>
      <c r="E51" s="2"/>
      <c r="F51" s="2"/>
      <c r="G51" s="2"/>
      <c r="H51" s="2"/>
      <c r="I51" s="2"/>
      <c r="J51" s="2"/>
      <c r="K51" s="2"/>
      <c r="L51" s="722"/>
    </row>
    <row r="52" spans="1:12" ht="12.75" customHeight="1">
      <c r="A52" s="2"/>
      <c r="B52" s="2"/>
      <c r="C52" s="2"/>
      <c r="D52" s="2"/>
      <c r="E52" s="2"/>
      <c r="F52" s="2"/>
      <c r="G52" s="2"/>
      <c r="H52" s="2"/>
      <c r="I52" s="2"/>
      <c r="J52" s="2"/>
      <c r="K52" s="2"/>
      <c r="L52" s="722"/>
    </row>
    <row r="53" spans="1:12" ht="12.75" customHeight="1">
      <c r="A53" s="2"/>
      <c r="B53" s="2"/>
      <c r="C53" s="2"/>
      <c r="D53" s="2"/>
      <c r="E53" s="2"/>
      <c r="F53" s="2"/>
      <c r="G53" s="2"/>
      <c r="H53" s="2"/>
      <c r="I53" s="2"/>
      <c r="J53" s="2"/>
      <c r="K53" s="2"/>
      <c r="L53" s="722"/>
    </row>
    <row r="54" spans="1:12" ht="12.75" customHeight="1">
      <c r="A54" s="2"/>
      <c r="B54" s="2"/>
      <c r="C54" s="2"/>
      <c r="D54" s="2"/>
      <c r="E54" s="2"/>
      <c r="F54" s="2"/>
      <c r="G54" s="2"/>
      <c r="H54" s="2"/>
      <c r="I54" s="2"/>
      <c r="J54" s="2"/>
      <c r="K54" s="2"/>
      <c r="L54" s="2"/>
    </row>
    <row r="55" spans="1:12" ht="12.75" customHeight="1">
      <c r="A55" s="2"/>
      <c r="B55" s="2"/>
      <c r="C55" s="2"/>
      <c r="D55" s="2"/>
      <c r="E55" s="2"/>
      <c r="F55" s="2"/>
      <c r="G55" s="2"/>
      <c r="H55" s="2"/>
      <c r="I55" s="2"/>
      <c r="J55" s="2"/>
      <c r="K55" s="2"/>
      <c r="L55" s="2"/>
    </row>
    <row r="56" spans="1:12" ht="12.75" customHeight="1">
      <c r="A56" s="2"/>
      <c r="B56" s="2"/>
      <c r="C56" s="2"/>
      <c r="D56" s="2"/>
      <c r="E56" s="2"/>
      <c r="F56" s="2"/>
      <c r="G56" s="2"/>
      <c r="H56" s="2"/>
      <c r="I56" s="2"/>
      <c r="J56" s="2"/>
      <c r="K56" s="2"/>
      <c r="L56" s="2"/>
    </row>
    <row r="57" spans="1:12" ht="12.75" customHeight="1">
      <c r="A57" s="2"/>
      <c r="B57" s="2"/>
      <c r="C57" s="2"/>
      <c r="D57" s="2"/>
      <c r="E57" s="2"/>
      <c r="F57" s="2"/>
      <c r="G57" s="2"/>
      <c r="H57" s="2"/>
      <c r="I57" s="2"/>
      <c r="J57" s="2"/>
      <c r="K57" s="2"/>
      <c r="L57" s="2"/>
    </row>
    <row r="58" spans="1:12" ht="12.75" customHeight="1">
      <c r="A58" s="2"/>
      <c r="B58" s="2"/>
      <c r="C58" s="2"/>
      <c r="D58" s="2"/>
      <c r="E58" s="2"/>
      <c r="F58" s="2"/>
      <c r="G58" s="2"/>
      <c r="H58" s="2"/>
      <c r="I58" s="2"/>
      <c r="J58" s="2"/>
      <c r="K58" s="2"/>
      <c r="L58" s="2"/>
    </row>
    <row r="59" spans="1:12" ht="12.75" customHeight="1">
      <c r="A59" s="2"/>
      <c r="B59" s="2"/>
      <c r="C59" s="2"/>
      <c r="D59" s="2"/>
      <c r="E59" s="2"/>
      <c r="F59" s="2"/>
      <c r="G59" s="2"/>
      <c r="H59" s="2"/>
      <c r="I59" s="2"/>
      <c r="J59" s="2"/>
      <c r="K59" s="2"/>
      <c r="L59" s="2"/>
    </row>
    <row r="60" spans="1:12" ht="12.75" customHeight="1">
      <c r="A60" s="2"/>
      <c r="B60" s="2"/>
      <c r="C60" s="2"/>
      <c r="D60" s="2"/>
      <c r="E60" s="2"/>
      <c r="F60" s="2"/>
      <c r="G60" s="2"/>
      <c r="H60" s="2"/>
      <c r="I60" s="2"/>
      <c r="J60" s="2"/>
      <c r="K60" s="2"/>
      <c r="L60" s="2"/>
    </row>
    <row r="61" spans="1:12" ht="12.75" customHeight="1">
      <c r="A61" s="2"/>
      <c r="B61" s="2"/>
      <c r="C61" s="2"/>
      <c r="D61" s="2"/>
      <c r="E61" s="2"/>
      <c r="F61" s="2"/>
      <c r="G61" s="2"/>
      <c r="H61" s="2"/>
      <c r="I61" s="2"/>
      <c r="J61" s="2"/>
      <c r="K61" s="2"/>
      <c r="L61" s="2"/>
    </row>
    <row r="62" spans="1:12" ht="12.75" customHeight="1">
      <c r="A62" s="2"/>
      <c r="B62" s="2"/>
      <c r="C62" s="2"/>
      <c r="D62" s="2"/>
      <c r="E62" s="2"/>
      <c r="F62" s="2"/>
      <c r="G62" s="2"/>
      <c r="H62" s="2"/>
      <c r="I62" s="2"/>
      <c r="J62" s="2"/>
      <c r="K62" s="2"/>
      <c r="L62" s="2"/>
    </row>
    <row r="63" spans="1:12" ht="12.75" customHeight="1">
      <c r="A63" s="2"/>
      <c r="B63" s="2"/>
      <c r="C63" s="2"/>
      <c r="D63" s="2"/>
      <c r="E63" s="2"/>
      <c r="F63" s="2"/>
      <c r="G63" s="2"/>
      <c r="H63" s="2"/>
      <c r="I63" s="2"/>
      <c r="J63" s="2"/>
      <c r="K63" s="2"/>
      <c r="L63" s="2"/>
    </row>
    <row r="64" spans="1:12" ht="12.75" customHeight="1"/>
    <row r="65" ht="12.75" customHeight="1"/>
    <row r="66" ht="12.75" customHeight="1"/>
    <row r="67" ht="15.75"/>
    <row r="68" ht="15.75"/>
    <row r="69" ht="15.75"/>
    <row r="70" ht="15.75"/>
    <row r="71" ht="15.75"/>
    <row r="72" ht="15.75"/>
    <row r="73" ht="15.75"/>
    <row r="74" ht="15.75"/>
    <row r="75" ht="15.75"/>
    <row r="76" ht="15.75"/>
    <row r="77" ht="15.75"/>
    <row r="78" ht="15.75"/>
    <row r="79" ht="15.75"/>
    <row r="80" ht="15.75"/>
    <row r="81" ht="15.75"/>
    <row r="82" ht="15.75"/>
    <row r="83" ht="15.75"/>
    <row r="84" ht="15.75"/>
    <row r="85" ht="15.75"/>
    <row r="86" ht="15.75"/>
    <row r="87" ht="15.75"/>
    <row r="88" ht="15.75"/>
    <row r="89" ht="15.75"/>
    <row r="90" ht="15.75"/>
    <row r="91" ht="15.75"/>
    <row r="92" ht="15.75"/>
    <row r="93" ht="15.75"/>
    <row r="94" ht="15.75"/>
    <row r="95" ht="15.75"/>
    <row r="96" ht="15.75"/>
    <row r="97" ht="15.75"/>
  </sheetData>
  <mergeCells count="18">
    <mergeCell ref="A7:B8"/>
    <mergeCell ref="C7:K7"/>
    <mergeCell ref="L7:L8"/>
    <mergeCell ref="A1:L1"/>
    <mergeCell ref="A2:L2"/>
    <mergeCell ref="A3:L3"/>
    <mergeCell ref="A4:L4"/>
    <mergeCell ref="A5:L5"/>
    <mergeCell ref="H32:H34"/>
    <mergeCell ref="J32:J34"/>
    <mergeCell ref="K32:K34"/>
    <mergeCell ref="L32:L34"/>
    <mergeCell ref="A32:B34"/>
    <mergeCell ref="C32:C34"/>
    <mergeCell ref="D32:D34"/>
    <mergeCell ref="E32:E34"/>
    <mergeCell ref="F32:F34"/>
    <mergeCell ref="G32:G34"/>
  </mergeCells>
  <printOptions horizontalCentered="1"/>
  <pageMargins left="0.78740157480314965" right="0" top="0" bottom="0.19685039370078741" header="0.23622047244094491" footer="0.19685039370078741"/>
  <pageSetup scale="59" fitToHeight="0" orientation="landscape"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K35"/>
  <sheetViews>
    <sheetView zoomScale="110" zoomScaleNormal="110" workbookViewId="0">
      <selection activeCell="F13" sqref="F13"/>
    </sheetView>
  </sheetViews>
  <sheetFormatPr baseColWidth="10" defaultColWidth="11.42578125" defaultRowHeight="12.75"/>
  <cols>
    <col min="1" max="1" width="54.85546875" style="1" customWidth="1"/>
    <col min="2" max="2" width="18.28515625" style="1" bestFit="1" customWidth="1"/>
    <col min="3" max="3" width="17.7109375" style="1" bestFit="1" customWidth="1"/>
    <col min="4" max="4" width="18.28515625" style="1" bestFit="1" customWidth="1"/>
    <col min="5" max="5" width="19.42578125" style="1" customWidth="1"/>
    <col min="6" max="6" width="19.85546875" style="1" customWidth="1"/>
    <col min="7" max="7" width="12.5703125" style="1" bestFit="1" customWidth="1"/>
    <col min="8" max="16384" width="11.42578125" style="1"/>
  </cols>
  <sheetData>
    <row r="1" spans="1:11" ht="19.899999999999999" customHeight="1">
      <c r="A1" s="978" t="s">
        <v>961</v>
      </c>
      <c r="B1" s="978"/>
      <c r="C1" s="978"/>
      <c r="D1" s="978"/>
      <c r="E1" s="978"/>
      <c r="F1" s="978"/>
    </row>
    <row r="2" spans="1:11" ht="16.5">
      <c r="A2" s="979" t="s">
        <v>1127</v>
      </c>
      <c r="B2" s="979"/>
      <c r="C2" s="979"/>
      <c r="D2" s="979"/>
      <c r="E2" s="979"/>
      <c r="F2" s="979"/>
      <c r="G2" s="679"/>
      <c r="H2" s="679"/>
      <c r="I2" s="679"/>
      <c r="J2" s="679"/>
      <c r="K2" s="679"/>
    </row>
    <row r="3" spans="1:11" ht="39" customHeight="1">
      <c r="A3" s="1217"/>
      <c r="B3" s="1217"/>
      <c r="C3" s="1217"/>
      <c r="D3" s="1217"/>
      <c r="E3" s="1217"/>
      <c r="F3" s="1217"/>
    </row>
    <row r="4" spans="1:11" ht="30" customHeight="1">
      <c r="A4" s="1218" t="s">
        <v>2</v>
      </c>
      <c r="B4" s="1218"/>
      <c r="C4" s="1218"/>
      <c r="D4" s="1218"/>
      <c r="E4" s="1218"/>
      <c r="F4" s="1218"/>
    </row>
    <row r="5" spans="1:11" ht="3.75" customHeight="1">
      <c r="A5" s="2"/>
      <c r="B5" s="2"/>
      <c r="C5" s="2"/>
      <c r="D5" s="2"/>
      <c r="E5" s="2"/>
      <c r="F5" s="2"/>
    </row>
    <row r="6" spans="1:11" ht="9.75" customHeight="1" thickBot="1">
      <c r="A6" s="2"/>
      <c r="B6" s="2"/>
      <c r="C6" s="2"/>
      <c r="D6" s="2"/>
      <c r="E6" s="2"/>
      <c r="F6" s="2"/>
    </row>
    <row r="7" spans="1:11" ht="16.5" thickTop="1">
      <c r="A7" s="1140" t="s">
        <v>1085</v>
      </c>
      <c r="B7" s="726" t="s">
        <v>962</v>
      </c>
      <c r="C7" s="727" t="s">
        <v>962</v>
      </c>
      <c r="D7" s="726" t="s">
        <v>13</v>
      </c>
      <c r="E7" s="728" t="s">
        <v>200</v>
      </c>
      <c r="F7" s="729" t="s">
        <v>13</v>
      </c>
    </row>
    <row r="8" spans="1:11" ht="16.5" thickBot="1">
      <c r="A8" s="1141"/>
      <c r="B8" s="730" t="s">
        <v>963</v>
      </c>
      <c r="C8" s="731" t="s">
        <v>964</v>
      </c>
      <c r="D8" s="730" t="s">
        <v>965</v>
      </c>
      <c r="E8" s="928" t="s">
        <v>966</v>
      </c>
      <c r="F8" s="929" t="s">
        <v>967</v>
      </c>
    </row>
    <row r="9" spans="1:11" ht="19.149999999999999" customHeight="1" thickTop="1">
      <c r="A9" s="732" t="s">
        <v>968</v>
      </c>
      <c r="B9" s="733">
        <v>186884673</v>
      </c>
      <c r="C9" s="733">
        <v>118360293</v>
      </c>
      <c r="D9" s="733">
        <v>305244966</v>
      </c>
      <c r="E9" s="734">
        <v>11442836</v>
      </c>
      <c r="F9" s="735">
        <v>316687802</v>
      </c>
      <c r="G9" s="680"/>
    </row>
    <row r="10" spans="1:11" ht="18" customHeight="1">
      <c r="A10" s="736" t="s">
        <v>969</v>
      </c>
      <c r="B10" s="737">
        <v>19068139</v>
      </c>
      <c r="C10" s="737">
        <v>12076488</v>
      </c>
      <c r="D10" s="737">
        <v>31144627</v>
      </c>
      <c r="E10" s="738">
        <v>3212042</v>
      </c>
      <c r="F10" s="739">
        <v>34356669</v>
      </c>
    </row>
    <row r="11" spans="1:11" ht="18" customHeight="1">
      <c r="A11" s="736" t="s">
        <v>102</v>
      </c>
      <c r="B11" s="737">
        <v>15436403</v>
      </c>
      <c r="C11" s="737">
        <v>9776389</v>
      </c>
      <c r="D11" s="737">
        <v>25212792</v>
      </c>
      <c r="E11" s="738">
        <v>841406</v>
      </c>
      <c r="F11" s="739">
        <v>26054201</v>
      </c>
    </row>
    <row r="12" spans="1:11" ht="18" customHeight="1">
      <c r="A12" s="736" t="s">
        <v>94</v>
      </c>
      <c r="B12" s="737">
        <v>8266093</v>
      </c>
      <c r="C12" s="737">
        <v>5235192</v>
      </c>
      <c r="D12" s="737">
        <v>13501285</v>
      </c>
      <c r="E12" s="738">
        <v>395888</v>
      </c>
      <c r="F12" s="739">
        <v>13897173</v>
      </c>
    </row>
    <row r="13" spans="1:11" ht="18" customHeight="1">
      <c r="A13" s="740" t="s">
        <v>970</v>
      </c>
      <c r="B13" s="737">
        <v>4290064</v>
      </c>
      <c r="C13" s="737">
        <v>2717040</v>
      </c>
      <c r="D13" s="737">
        <v>7007104</v>
      </c>
      <c r="E13" s="738">
        <v>501000</v>
      </c>
      <c r="F13" s="739">
        <v>7508104</v>
      </c>
    </row>
    <row r="14" spans="1:11" ht="18" customHeight="1">
      <c r="A14" s="740" t="s">
        <v>971</v>
      </c>
      <c r="B14" s="737">
        <v>5492997</v>
      </c>
      <c r="C14" s="737">
        <v>1927232</v>
      </c>
      <c r="D14" s="737">
        <v>7420229</v>
      </c>
      <c r="E14" s="738">
        <v>253889</v>
      </c>
      <c r="F14" s="739">
        <v>7674118</v>
      </c>
    </row>
    <row r="15" spans="1:11" ht="18" customHeight="1">
      <c r="A15" s="740" t="s">
        <v>972</v>
      </c>
      <c r="B15" s="737">
        <v>1414323</v>
      </c>
      <c r="C15" s="737">
        <v>897738</v>
      </c>
      <c r="D15" s="737">
        <v>2312061</v>
      </c>
      <c r="E15" s="738">
        <v>58444</v>
      </c>
      <c r="F15" s="739">
        <v>2370505</v>
      </c>
    </row>
    <row r="16" spans="1:11" ht="18" customHeight="1">
      <c r="A16" s="740" t="s">
        <v>973</v>
      </c>
      <c r="B16" s="737">
        <v>5133184</v>
      </c>
      <c r="C16" s="737">
        <v>3251016</v>
      </c>
      <c r="D16" s="737">
        <v>8384200</v>
      </c>
      <c r="E16" s="738">
        <v>1377952</v>
      </c>
      <c r="F16" s="739">
        <v>9762152</v>
      </c>
    </row>
    <row r="17" spans="1:6" ht="18" customHeight="1">
      <c r="A17" s="740" t="s">
        <v>974</v>
      </c>
      <c r="B17" s="737">
        <v>9270646</v>
      </c>
      <c r="C17" s="737">
        <v>5871409</v>
      </c>
      <c r="D17" s="737">
        <v>15142055</v>
      </c>
      <c r="E17" s="738">
        <v>663908</v>
      </c>
      <c r="F17" s="739">
        <v>15805963</v>
      </c>
    </row>
    <row r="18" spans="1:6" ht="18" customHeight="1">
      <c r="A18" s="740" t="s">
        <v>975</v>
      </c>
      <c r="B18" s="737">
        <v>1794893</v>
      </c>
      <c r="C18" s="737">
        <v>1136766</v>
      </c>
      <c r="D18" s="737">
        <v>2931659</v>
      </c>
      <c r="E18" s="738">
        <v>138572</v>
      </c>
      <c r="F18" s="739">
        <v>3070231</v>
      </c>
    </row>
    <row r="19" spans="1:6" ht="18" customHeight="1">
      <c r="A19" s="740" t="s">
        <v>976</v>
      </c>
      <c r="B19" s="737">
        <v>2041726</v>
      </c>
      <c r="C19" s="737">
        <v>1300574</v>
      </c>
      <c r="D19" s="737">
        <v>3342300</v>
      </c>
      <c r="E19" s="738">
        <v>128561</v>
      </c>
      <c r="F19" s="739">
        <v>3470861</v>
      </c>
    </row>
    <row r="20" spans="1:6" ht="18" customHeight="1">
      <c r="A20" s="740" t="s">
        <v>181</v>
      </c>
      <c r="B20" s="737">
        <v>858155</v>
      </c>
      <c r="C20" s="737">
        <v>543498</v>
      </c>
      <c r="D20" s="737">
        <v>1401653</v>
      </c>
      <c r="E20" s="738">
        <v>4720</v>
      </c>
      <c r="F20" s="739">
        <v>1406373</v>
      </c>
    </row>
    <row r="21" spans="1:6" ht="18" customHeight="1">
      <c r="A21" s="740" t="s">
        <v>977</v>
      </c>
      <c r="B21" s="737">
        <v>997585</v>
      </c>
      <c r="C21" s="737">
        <v>631804</v>
      </c>
      <c r="D21" s="737">
        <v>1629389</v>
      </c>
      <c r="E21" s="738">
        <v>31652</v>
      </c>
      <c r="F21" s="739">
        <v>1661041</v>
      </c>
    </row>
    <row r="22" spans="1:6" ht="18" customHeight="1">
      <c r="A22" s="740" t="s">
        <v>978</v>
      </c>
      <c r="B22" s="737">
        <v>490020</v>
      </c>
      <c r="C22" s="737">
        <v>310346</v>
      </c>
      <c r="D22" s="737">
        <v>800366</v>
      </c>
      <c r="E22" s="738">
        <v>2500</v>
      </c>
      <c r="F22" s="739">
        <v>802866</v>
      </c>
    </row>
    <row r="23" spans="1:6" ht="18" customHeight="1">
      <c r="A23" s="736" t="s">
        <v>979</v>
      </c>
      <c r="B23" s="737">
        <v>1191572</v>
      </c>
      <c r="C23" s="737">
        <v>754662</v>
      </c>
      <c r="D23" s="737">
        <v>1946234</v>
      </c>
      <c r="E23" s="738">
        <v>22150</v>
      </c>
      <c r="F23" s="739">
        <v>1968384</v>
      </c>
    </row>
    <row r="24" spans="1:6" ht="18" customHeight="1">
      <c r="A24" s="736" t="s">
        <v>1358</v>
      </c>
      <c r="B24" s="737">
        <v>3955757</v>
      </c>
      <c r="C24" s="737">
        <v>2505313</v>
      </c>
      <c r="D24" s="737">
        <v>6461070</v>
      </c>
      <c r="E24" s="738">
        <v>65355</v>
      </c>
      <c r="F24" s="739">
        <v>6526425</v>
      </c>
    </row>
    <row r="25" spans="1:6" ht="18" customHeight="1">
      <c r="A25" s="736" t="s">
        <v>980</v>
      </c>
      <c r="B25" s="737">
        <v>0</v>
      </c>
      <c r="C25" s="737">
        <v>0</v>
      </c>
      <c r="D25" s="737">
        <v>0</v>
      </c>
      <c r="E25" s="738">
        <v>829532</v>
      </c>
      <c r="F25" s="739">
        <v>829532</v>
      </c>
    </row>
    <row r="26" spans="1:6" ht="18" customHeight="1">
      <c r="A26" s="736" t="s">
        <v>981</v>
      </c>
      <c r="B26" s="737">
        <v>1099306</v>
      </c>
      <c r="C26" s="737">
        <v>696227</v>
      </c>
      <c r="D26" s="737">
        <v>1795533</v>
      </c>
      <c r="E26" s="738">
        <v>26616</v>
      </c>
      <c r="F26" s="739">
        <v>1822149</v>
      </c>
    </row>
    <row r="27" spans="1:6" ht="18" customHeight="1">
      <c r="A27" s="736" t="s">
        <v>982</v>
      </c>
      <c r="B27" s="737">
        <v>1194936</v>
      </c>
      <c r="C27" s="737">
        <v>756793</v>
      </c>
      <c r="D27" s="737">
        <v>1951729</v>
      </c>
      <c r="E27" s="738">
        <v>199515</v>
      </c>
      <c r="F27" s="739">
        <v>2151244</v>
      </c>
    </row>
    <row r="28" spans="1:6" ht="18" customHeight="1">
      <c r="A28" s="736" t="s">
        <v>983</v>
      </c>
      <c r="B28" s="737">
        <v>693778</v>
      </c>
      <c r="C28" s="737">
        <v>439393</v>
      </c>
      <c r="D28" s="737">
        <v>1133171</v>
      </c>
      <c r="E28" s="738">
        <v>19000</v>
      </c>
      <c r="F28" s="739">
        <v>1152171</v>
      </c>
    </row>
    <row r="29" spans="1:6" ht="18" customHeight="1">
      <c r="A29" s="736" t="s">
        <v>984</v>
      </c>
      <c r="B29" s="737">
        <v>1009049</v>
      </c>
      <c r="C29" s="737">
        <v>639065</v>
      </c>
      <c r="D29" s="737">
        <v>1648114</v>
      </c>
      <c r="E29" s="738">
        <v>2700</v>
      </c>
      <c r="F29" s="739">
        <v>1650814</v>
      </c>
    </row>
    <row r="30" spans="1:6" ht="18" customHeight="1">
      <c r="A30" s="741" t="s">
        <v>985</v>
      </c>
      <c r="B30" s="742">
        <f>SUM(B9:B29)</f>
        <v>270583299</v>
      </c>
      <c r="C30" s="742">
        <f>SUM(C9:C29)</f>
        <v>169827238</v>
      </c>
      <c r="D30" s="742">
        <f>SUM(D9:D29)</f>
        <v>440410537</v>
      </c>
      <c r="E30" s="742">
        <f>SUM(E9:E29)</f>
        <v>20218238</v>
      </c>
      <c r="F30" s="947">
        <f>SUM(F9:F29)</f>
        <v>460628778</v>
      </c>
    </row>
    <row r="31" spans="1:6" ht="18" customHeight="1">
      <c r="A31" s="736" t="s">
        <v>986</v>
      </c>
      <c r="B31" s="737">
        <v>4811170</v>
      </c>
      <c r="C31" s="737">
        <v>1924468</v>
      </c>
      <c r="D31" s="737">
        <v>6735638</v>
      </c>
      <c r="E31" s="743">
        <v>421584</v>
      </c>
      <c r="F31" s="739">
        <v>7157222</v>
      </c>
    </row>
    <row r="32" spans="1:6" ht="18" customHeight="1">
      <c r="A32" s="736" t="s">
        <v>987</v>
      </c>
      <c r="B32" s="737">
        <v>0</v>
      </c>
      <c r="C32" s="737">
        <v>35589104</v>
      </c>
      <c r="D32" s="737">
        <v>35589104</v>
      </c>
      <c r="E32" s="743">
        <v>10197813</v>
      </c>
      <c r="F32" s="739">
        <v>45786917</v>
      </c>
    </row>
    <row r="33" spans="1:6" ht="18" customHeight="1" thickBot="1">
      <c r="A33" s="744" t="s">
        <v>988</v>
      </c>
      <c r="B33" s="745">
        <f>SUM(B31:B32)</f>
        <v>4811170</v>
      </c>
      <c r="C33" s="745">
        <f t="shared" ref="C33:F33" si="0">SUM(C31:C32)</f>
        <v>37513572</v>
      </c>
      <c r="D33" s="745">
        <f t="shared" si="0"/>
        <v>42324742</v>
      </c>
      <c r="E33" s="745">
        <f t="shared" si="0"/>
        <v>10619397</v>
      </c>
      <c r="F33" s="948">
        <f t="shared" si="0"/>
        <v>52944139</v>
      </c>
    </row>
    <row r="34" spans="1:6" ht="19.899999999999999" customHeight="1" thickTop="1" thickBot="1">
      <c r="A34" s="746" t="s">
        <v>13</v>
      </c>
      <c r="B34" s="747">
        <f>B30+B33</f>
        <v>275394469</v>
      </c>
      <c r="C34" s="747">
        <f t="shared" ref="C34:F34" si="1">C30+C33</f>
        <v>207340810</v>
      </c>
      <c r="D34" s="747">
        <f t="shared" si="1"/>
        <v>482735279</v>
      </c>
      <c r="E34" s="747">
        <f t="shared" si="1"/>
        <v>30837635</v>
      </c>
      <c r="F34" s="949">
        <f t="shared" si="1"/>
        <v>513572917</v>
      </c>
    </row>
    <row r="35" spans="1:6" ht="13.5" thickTop="1"/>
  </sheetData>
  <mergeCells count="5">
    <mergeCell ref="A1:F1"/>
    <mergeCell ref="A2:F2"/>
    <mergeCell ref="A3:F3"/>
    <mergeCell ref="A4:F4"/>
    <mergeCell ref="A7:A8"/>
  </mergeCells>
  <printOptions horizontalCentered="1"/>
  <pageMargins left="0.31496062992125984" right="0.31496062992125984" top="0.74803149606299213" bottom="0.74803149606299213" header="0.31496062992125984" footer="0.31496062992125984"/>
  <pageSetup scale="67" fitToHeight="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39"/>
  <sheetViews>
    <sheetView zoomScale="90" zoomScaleNormal="90" workbookViewId="0">
      <selection activeCell="C32" sqref="C32"/>
    </sheetView>
  </sheetViews>
  <sheetFormatPr baseColWidth="10" defaultColWidth="11.42578125" defaultRowHeight="12.75"/>
  <cols>
    <col min="1" max="1" width="75.42578125" style="1" customWidth="1"/>
    <col min="2" max="2" width="17.7109375" style="1" bestFit="1" customWidth="1"/>
    <col min="3" max="3" width="18.42578125" style="1" bestFit="1" customWidth="1"/>
    <col min="4" max="4" width="18.140625" style="1" bestFit="1" customWidth="1"/>
    <col min="5" max="5" width="11.42578125" style="1"/>
    <col min="6" max="6" width="35.140625" style="1" customWidth="1"/>
    <col min="7" max="16384" width="11.42578125" style="1"/>
  </cols>
  <sheetData>
    <row r="1" spans="1:6" ht="16.5">
      <c r="A1" s="978" t="s">
        <v>989</v>
      </c>
      <c r="B1" s="978"/>
      <c r="C1" s="978"/>
      <c r="D1" s="978"/>
    </row>
    <row r="2" spans="1:6" ht="16.5">
      <c r="A2" s="979" t="s">
        <v>1127</v>
      </c>
      <c r="B2" s="979"/>
      <c r="C2" s="979"/>
      <c r="D2" s="979"/>
      <c r="E2" s="95"/>
      <c r="F2" s="95"/>
    </row>
    <row r="3" spans="1:6" ht="45.6" customHeight="1">
      <c r="A3" s="1204"/>
      <c r="B3" s="1204"/>
      <c r="C3" s="1204"/>
      <c r="D3" s="1204"/>
    </row>
    <row r="4" spans="1:6" ht="20.45" customHeight="1">
      <c r="A4" s="981" t="s">
        <v>2</v>
      </c>
      <c r="B4" s="981"/>
      <c r="C4" s="981"/>
      <c r="D4" s="981"/>
    </row>
    <row r="5" spans="1:6" ht="3.75" customHeight="1">
      <c r="A5" s="2"/>
      <c r="B5" s="2"/>
      <c r="C5" s="2"/>
      <c r="D5" s="2"/>
    </row>
    <row r="6" spans="1:6" ht="9.75" customHeight="1" thickBot="1">
      <c r="A6" s="2"/>
      <c r="B6" s="2"/>
      <c r="C6" s="2"/>
      <c r="D6" s="2"/>
    </row>
    <row r="7" spans="1:6" ht="31.5" customHeight="1" thickTop="1" thickBot="1">
      <c r="A7" s="19" t="s">
        <v>143</v>
      </c>
      <c r="B7" s="19" t="s">
        <v>990</v>
      </c>
      <c r="C7" s="19" t="s">
        <v>991</v>
      </c>
      <c r="D7" s="19" t="s">
        <v>13</v>
      </c>
    </row>
    <row r="8" spans="1:6" ht="20.100000000000001" hidden="1" customHeight="1">
      <c r="A8" s="665" t="s">
        <v>940</v>
      </c>
      <c r="B8" s="681"/>
      <c r="C8" s="681"/>
      <c r="D8" s="5">
        <f t="shared" ref="D8:D34" si="0">SUM(B8:C8)</f>
        <v>0</v>
      </c>
    </row>
    <row r="9" spans="1:6" ht="20.100000000000001" hidden="1" customHeight="1">
      <c r="A9" s="666" t="s">
        <v>941</v>
      </c>
      <c r="B9" s="681"/>
      <c r="C9" s="681"/>
      <c r="D9" s="5">
        <f t="shared" si="0"/>
        <v>0</v>
      </c>
    </row>
    <row r="10" spans="1:6" ht="20.100000000000001" hidden="1" customHeight="1">
      <c r="A10" s="666" t="s">
        <v>942</v>
      </c>
      <c r="B10" s="681"/>
      <c r="C10" s="681"/>
      <c r="D10" s="5">
        <f t="shared" si="0"/>
        <v>0</v>
      </c>
    </row>
    <row r="11" spans="1:6" ht="17.100000000000001" customHeight="1" thickTop="1">
      <c r="A11" s="85" t="s">
        <v>1105</v>
      </c>
      <c r="B11" s="671">
        <v>66249930</v>
      </c>
      <c r="C11" s="671"/>
      <c r="D11" s="669">
        <f t="shared" si="0"/>
        <v>66249930</v>
      </c>
    </row>
    <row r="12" spans="1:6" ht="17.100000000000001" customHeight="1">
      <c r="A12" s="85" t="s">
        <v>1106</v>
      </c>
      <c r="B12" s="671">
        <v>127676850</v>
      </c>
      <c r="C12" s="671"/>
      <c r="D12" s="669">
        <f t="shared" si="0"/>
        <v>127676850</v>
      </c>
    </row>
    <row r="13" spans="1:6" ht="19.899999999999999" customHeight="1">
      <c r="A13" s="786" t="s">
        <v>1104</v>
      </c>
      <c r="B13" s="671">
        <v>235008581</v>
      </c>
      <c r="C13" s="671"/>
      <c r="D13" s="669">
        <f t="shared" si="0"/>
        <v>235008581</v>
      </c>
    </row>
    <row r="14" spans="1:6" ht="17.100000000000001" customHeight="1">
      <c r="A14" s="786" t="s">
        <v>1103</v>
      </c>
      <c r="B14" s="671">
        <v>46680440</v>
      </c>
      <c r="C14" s="671"/>
      <c r="D14" s="669">
        <f t="shared" si="0"/>
        <v>46680440</v>
      </c>
    </row>
    <row r="15" spans="1:6" ht="17.100000000000001" customHeight="1">
      <c r="A15" s="786" t="s">
        <v>1339</v>
      </c>
      <c r="B15" s="671">
        <v>31157244</v>
      </c>
      <c r="C15" s="671"/>
      <c r="D15" s="669">
        <f t="shared" si="0"/>
        <v>31157244</v>
      </c>
    </row>
    <row r="16" spans="1:6" ht="17.100000000000001" customHeight="1">
      <c r="A16" s="786" t="s">
        <v>1102</v>
      </c>
      <c r="B16" s="671">
        <v>25476803</v>
      </c>
      <c r="C16" s="671"/>
      <c r="D16" s="669">
        <f t="shared" si="0"/>
        <v>25476803</v>
      </c>
    </row>
    <row r="17" spans="1:8" ht="17.100000000000001" customHeight="1">
      <c r="A17" s="786" t="s">
        <v>1101</v>
      </c>
      <c r="B17" s="671">
        <v>11404502</v>
      </c>
      <c r="C17" s="671"/>
      <c r="D17" s="669">
        <f t="shared" si="0"/>
        <v>11404502</v>
      </c>
    </row>
    <row r="18" spans="1:8" ht="17.100000000000001" customHeight="1">
      <c r="A18" s="786" t="s">
        <v>1340</v>
      </c>
      <c r="B18" s="671">
        <v>55638581</v>
      </c>
      <c r="C18" s="671"/>
      <c r="D18" s="669">
        <f t="shared" si="0"/>
        <v>55638581</v>
      </c>
    </row>
    <row r="19" spans="1:8" ht="17.100000000000001" customHeight="1">
      <c r="A19" s="786" t="s">
        <v>994</v>
      </c>
      <c r="B19" s="671">
        <v>10935424</v>
      </c>
      <c r="C19" s="671"/>
      <c r="D19" s="669">
        <f t="shared" si="0"/>
        <v>10935424</v>
      </c>
    </row>
    <row r="20" spans="1:8" ht="17.100000000000001" customHeight="1">
      <c r="A20" s="786" t="s">
        <v>995</v>
      </c>
      <c r="B20" s="671">
        <v>6039619</v>
      </c>
      <c r="C20" s="671"/>
      <c r="D20" s="669">
        <f t="shared" si="0"/>
        <v>6039619</v>
      </c>
    </row>
    <row r="21" spans="1:8" ht="28.5" customHeight="1">
      <c r="A21" s="786" t="s">
        <v>1338</v>
      </c>
      <c r="B21" s="671">
        <v>8859448</v>
      </c>
      <c r="C21" s="671"/>
      <c r="D21" s="669">
        <f t="shared" si="0"/>
        <v>8859448</v>
      </c>
    </row>
    <row r="22" spans="1:8" ht="17.100000000000001" customHeight="1">
      <c r="A22" s="85" t="s">
        <v>992</v>
      </c>
      <c r="B22" s="671">
        <v>330739517</v>
      </c>
      <c r="C22" s="671">
        <v>702821474</v>
      </c>
      <c r="D22" s="669">
        <f t="shared" si="0"/>
        <v>1033560991</v>
      </c>
    </row>
    <row r="23" spans="1:8" ht="17.100000000000001" customHeight="1">
      <c r="A23" s="85" t="s">
        <v>993</v>
      </c>
      <c r="B23" s="671">
        <v>236340446</v>
      </c>
      <c r="C23" s="671">
        <v>402417516</v>
      </c>
      <c r="D23" s="669">
        <f t="shared" si="0"/>
        <v>638757962</v>
      </c>
    </row>
    <row r="24" spans="1:8" ht="17.100000000000001" customHeight="1">
      <c r="A24" s="85" t="s">
        <v>996</v>
      </c>
      <c r="B24" s="671">
        <v>196114933</v>
      </c>
      <c r="C24" s="671"/>
      <c r="D24" s="669">
        <f t="shared" si="0"/>
        <v>196114933</v>
      </c>
    </row>
    <row r="25" spans="1:8" ht="17.100000000000001" customHeight="1">
      <c r="A25" s="93" t="s">
        <v>997</v>
      </c>
      <c r="B25" s="671">
        <v>17443056</v>
      </c>
      <c r="C25" s="671"/>
      <c r="D25" s="669">
        <f t="shared" si="0"/>
        <v>17443056</v>
      </c>
      <c r="F25" s="682"/>
      <c r="G25" s="682"/>
      <c r="H25" s="682"/>
    </row>
    <row r="26" spans="1:8" ht="17.100000000000001" customHeight="1">
      <c r="A26" s="85" t="s">
        <v>998</v>
      </c>
      <c r="B26" s="671">
        <v>49033194</v>
      </c>
      <c r="C26" s="671">
        <v>196132775</v>
      </c>
      <c r="D26" s="669">
        <f t="shared" si="0"/>
        <v>245165969</v>
      </c>
      <c r="F26" s="682"/>
      <c r="G26" s="682"/>
      <c r="H26" s="682"/>
    </row>
    <row r="27" spans="1:8" ht="17.100000000000001" customHeight="1">
      <c r="A27" s="786" t="s">
        <v>1100</v>
      </c>
      <c r="B27" s="671">
        <v>917502</v>
      </c>
      <c r="C27" s="671"/>
      <c r="D27" s="669">
        <f t="shared" si="0"/>
        <v>917502</v>
      </c>
      <c r="F27" s="682"/>
      <c r="G27" s="682"/>
      <c r="H27" s="682"/>
    </row>
    <row r="28" spans="1:8" ht="17.100000000000001" customHeight="1">
      <c r="A28" s="786" t="s">
        <v>1083</v>
      </c>
      <c r="B28" s="671">
        <v>2800000</v>
      </c>
      <c r="C28" s="671"/>
      <c r="D28" s="669">
        <f t="shared" si="0"/>
        <v>2800000</v>
      </c>
      <c r="F28" s="682"/>
      <c r="G28" s="682"/>
      <c r="H28" s="682"/>
    </row>
    <row r="29" spans="1:8" ht="24.6" customHeight="1">
      <c r="A29" s="93" t="s">
        <v>1082</v>
      </c>
      <c r="B29" s="671">
        <v>613000</v>
      </c>
      <c r="C29" s="671"/>
      <c r="D29" s="669">
        <f t="shared" si="0"/>
        <v>613000</v>
      </c>
      <c r="F29" s="682"/>
      <c r="G29" s="682"/>
      <c r="H29" s="682"/>
    </row>
    <row r="30" spans="1:8" ht="17.100000000000001" customHeight="1">
      <c r="A30" s="85" t="s">
        <v>999</v>
      </c>
      <c r="B30" s="671">
        <v>1000000</v>
      </c>
      <c r="C30" s="671"/>
      <c r="D30" s="669">
        <f t="shared" si="0"/>
        <v>1000000</v>
      </c>
      <c r="F30" s="682"/>
      <c r="G30" s="682"/>
      <c r="H30" s="682"/>
    </row>
    <row r="31" spans="1:8" ht="17.100000000000001" customHeight="1">
      <c r="A31" s="93" t="s">
        <v>1000</v>
      </c>
      <c r="B31" s="671">
        <v>7005299</v>
      </c>
      <c r="C31" s="671"/>
      <c r="D31" s="669">
        <f t="shared" si="0"/>
        <v>7005299</v>
      </c>
      <c r="F31" s="682"/>
      <c r="G31" s="682"/>
      <c r="H31" s="682"/>
    </row>
    <row r="32" spans="1:8" ht="17.100000000000001" customHeight="1">
      <c r="A32" s="93" t="s">
        <v>1001</v>
      </c>
      <c r="B32" s="671"/>
      <c r="C32" s="671">
        <v>45232634</v>
      </c>
      <c r="D32" s="669">
        <f t="shared" si="0"/>
        <v>45232634</v>
      </c>
      <c r="F32" s="682"/>
      <c r="G32" s="682"/>
      <c r="H32" s="682"/>
    </row>
    <row r="33" spans="1:8" ht="40.9" customHeight="1">
      <c r="A33" s="93" t="s">
        <v>1002</v>
      </c>
      <c r="B33" s="671">
        <v>1000000</v>
      </c>
      <c r="C33" s="671"/>
      <c r="D33" s="669">
        <f t="shared" si="0"/>
        <v>1000000</v>
      </c>
      <c r="F33" s="682"/>
      <c r="G33" s="682"/>
      <c r="H33" s="682"/>
    </row>
    <row r="34" spans="1:8" ht="40.9" customHeight="1">
      <c r="A34" s="93" t="s">
        <v>1330</v>
      </c>
      <c r="B34" s="671">
        <v>209134350</v>
      </c>
      <c r="C34" s="671"/>
      <c r="D34" s="669">
        <f t="shared" si="0"/>
        <v>209134350</v>
      </c>
      <c r="F34" s="682"/>
      <c r="G34" s="682"/>
      <c r="H34" s="682"/>
    </row>
    <row r="35" spans="1:8" ht="6.75" customHeight="1" thickBot="1">
      <c r="A35" s="683"/>
      <c r="B35" s="15"/>
      <c r="C35" s="8"/>
      <c r="D35" s="9"/>
    </row>
    <row r="36" spans="1:8" ht="17.25" thickTop="1" thickBot="1">
      <c r="A36" s="198" t="s">
        <v>13</v>
      </c>
      <c r="B36" s="787">
        <f>SUM(B8:B35)</f>
        <v>1677268719</v>
      </c>
      <c r="C36" s="787">
        <f>SUM(C8:C35)</f>
        <v>1346604399</v>
      </c>
      <c r="D36" s="787">
        <f>SUM(D8:D35)</f>
        <v>3023873118</v>
      </c>
    </row>
    <row r="37" spans="1:8" ht="13.5" thickTop="1">
      <c r="A37" s="2"/>
      <c r="B37" s="722"/>
      <c r="C37" s="722"/>
      <c r="D37" s="788"/>
    </row>
    <row r="38" spans="1:8" ht="33.6" customHeight="1">
      <c r="A38" s="1219" t="s">
        <v>1003</v>
      </c>
      <c r="B38" s="1220"/>
      <c r="C38" s="1220"/>
      <c r="D38" s="1220"/>
    </row>
    <row r="39" spans="1:8">
      <c r="A39" s="2"/>
      <c r="B39" s="2"/>
      <c r="C39" s="2"/>
      <c r="D39" s="2"/>
    </row>
  </sheetData>
  <mergeCells count="5">
    <mergeCell ref="A1:D1"/>
    <mergeCell ref="A2:D2"/>
    <mergeCell ref="A3:D3"/>
    <mergeCell ref="A4:D4"/>
    <mergeCell ref="A38:D38"/>
  </mergeCells>
  <printOptions horizontalCentered="1"/>
  <pageMargins left="0.11811023622047245" right="0.11811023622047245" top="0.35433070866141736" bottom="0.35433070866141736" header="0.31496062992125984" footer="0.31496062992125984"/>
  <pageSetup scale="80" fitToHeight="0"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J163"/>
  <sheetViews>
    <sheetView zoomScaleNormal="100" zoomScaleSheetLayoutView="85" workbookViewId="0">
      <selection activeCell="B147" sqref="B147:E147"/>
    </sheetView>
  </sheetViews>
  <sheetFormatPr baseColWidth="10" defaultColWidth="11.42578125" defaultRowHeight="12.75"/>
  <cols>
    <col min="1" max="1" width="1" style="140" customWidth="1"/>
    <col min="2" max="2" width="129.5703125" style="140" customWidth="1"/>
    <col min="3" max="4" width="18.7109375" style="140" bestFit="1" customWidth="1"/>
    <col min="5" max="5" width="19.140625" style="140" bestFit="1" customWidth="1"/>
    <col min="6" max="6" width="11.42578125" style="140"/>
    <col min="7" max="7" width="12.7109375" style="140" bestFit="1" customWidth="1"/>
    <col min="8" max="16384" width="11.42578125" style="140"/>
  </cols>
  <sheetData>
    <row r="1" spans="1:10" ht="16.5">
      <c r="A1" s="789"/>
      <c r="B1" s="1119" t="s">
        <v>1004</v>
      </c>
      <c r="C1" s="1119"/>
      <c r="D1" s="1119"/>
      <c r="E1" s="1119"/>
    </row>
    <row r="2" spans="1:10" ht="21" customHeight="1">
      <c r="A2" s="789"/>
      <c r="B2" s="979" t="s">
        <v>1127</v>
      </c>
      <c r="C2" s="979"/>
      <c r="D2" s="979"/>
      <c r="E2" s="979"/>
    </row>
    <row r="3" spans="1:10" ht="33" customHeight="1">
      <c r="A3" s="789"/>
      <c r="B3" s="980" t="s">
        <v>1005</v>
      </c>
      <c r="C3" s="980"/>
      <c r="D3" s="980"/>
      <c r="E3" s="980"/>
      <c r="F3" s="684"/>
      <c r="G3" s="684"/>
      <c r="H3" s="685"/>
      <c r="I3" s="685"/>
      <c r="J3" s="685"/>
    </row>
    <row r="4" spans="1:10" ht="16.5">
      <c r="A4" s="1222" t="s">
        <v>483</v>
      </c>
      <c r="B4" s="1222"/>
      <c r="C4" s="1222"/>
      <c r="D4" s="1222"/>
      <c r="E4" s="1222"/>
    </row>
    <row r="5" spans="1:10" ht="7.15" customHeight="1" thickBot="1">
      <c r="A5" s="748"/>
      <c r="B5" s="748"/>
      <c r="C5" s="748"/>
      <c r="D5" s="748"/>
      <c r="E5" s="748"/>
    </row>
    <row r="6" spans="1:10" ht="44.45" customHeight="1" thickTop="1">
      <c r="A6" s="749"/>
      <c r="B6" s="1223" t="s">
        <v>1085</v>
      </c>
      <c r="C6" s="1225" t="s">
        <v>1045</v>
      </c>
      <c r="D6" s="1227" t="s">
        <v>1006</v>
      </c>
      <c r="E6" s="1228" t="s">
        <v>13</v>
      </c>
    </row>
    <row r="7" spans="1:10" ht="28.15" customHeight="1" thickBot="1">
      <c r="A7" s="750"/>
      <c r="B7" s="1224"/>
      <c r="C7" s="1226"/>
      <c r="D7" s="1226"/>
      <c r="E7" s="1229"/>
    </row>
    <row r="8" spans="1:10" ht="8.1" customHeight="1" thickTop="1">
      <c r="A8" s="748"/>
      <c r="B8" s="751"/>
      <c r="C8" s="752"/>
      <c r="D8" s="752"/>
      <c r="E8" s="753"/>
    </row>
    <row r="9" spans="1:10">
      <c r="A9" s="102"/>
      <c r="B9" s="754" t="s">
        <v>1125</v>
      </c>
      <c r="C9" s="755">
        <v>178799805</v>
      </c>
      <c r="D9" s="755"/>
      <c r="E9" s="756">
        <f>SUM(C9:D9)</f>
        <v>178799805</v>
      </c>
    </row>
    <row r="10" spans="1:10" ht="8.1" customHeight="1">
      <c r="A10" s="102"/>
      <c r="B10" s="751"/>
      <c r="C10" s="757"/>
      <c r="D10" s="757"/>
      <c r="E10" s="758"/>
    </row>
    <row r="11" spans="1:10">
      <c r="A11" s="102"/>
      <c r="B11" s="754" t="s">
        <v>1124</v>
      </c>
      <c r="C11" s="755">
        <v>439632866</v>
      </c>
      <c r="D11" s="755">
        <v>40275957</v>
      </c>
      <c r="E11" s="755">
        <f>E12+E14+E15+E16+E17+E18+E19</f>
        <v>479908823</v>
      </c>
    </row>
    <row r="12" spans="1:10">
      <c r="A12" s="102"/>
      <c r="B12" s="759" t="s">
        <v>1123</v>
      </c>
      <c r="C12" s="760">
        <v>352774420</v>
      </c>
      <c r="D12" s="760">
        <v>14898379</v>
      </c>
      <c r="E12" s="761">
        <f>SUM(C12:D12)</f>
        <v>367672799</v>
      </c>
    </row>
    <row r="13" spans="1:10">
      <c r="A13" s="102"/>
      <c r="B13" s="754" t="s">
        <v>50</v>
      </c>
      <c r="C13" s="755"/>
      <c r="D13" s="755"/>
      <c r="E13" s="761"/>
    </row>
    <row r="14" spans="1:10">
      <c r="A14" s="102"/>
      <c r="B14" s="759" t="s">
        <v>1046</v>
      </c>
      <c r="C14" s="762">
        <v>6127842</v>
      </c>
      <c r="D14" s="762"/>
      <c r="E14" s="761">
        <f t="shared" ref="E14:E19" si="0">SUM(C14:D14)</f>
        <v>6127842</v>
      </c>
    </row>
    <row r="15" spans="1:10">
      <c r="A15" s="102"/>
      <c r="B15" s="759" t="s">
        <v>1122</v>
      </c>
      <c r="C15" s="762">
        <v>2797026</v>
      </c>
      <c r="D15" s="762"/>
      <c r="E15" s="761">
        <f t="shared" si="0"/>
        <v>2797026</v>
      </c>
    </row>
    <row r="16" spans="1:10">
      <c r="A16" s="102"/>
      <c r="B16" s="759" t="s">
        <v>1121</v>
      </c>
      <c r="C16" s="762">
        <v>6951365</v>
      </c>
      <c r="D16" s="762"/>
      <c r="E16" s="761">
        <f t="shared" si="0"/>
        <v>6951365</v>
      </c>
    </row>
    <row r="17" spans="1:5">
      <c r="A17" s="102"/>
      <c r="B17" s="759" t="s">
        <v>1120</v>
      </c>
      <c r="C17" s="762">
        <v>9420992</v>
      </c>
      <c r="D17" s="762"/>
      <c r="E17" s="761">
        <f t="shared" si="0"/>
        <v>9420992</v>
      </c>
    </row>
    <row r="18" spans="1:5">
      <c r="A18" s="102"/>
      <c r="B18" s="759" t="s">
        <v>1359</v>
      </c>
      <c r="C18" s="763">
        <v>3172243</v>
      </c>
      <c r="D18" s="763"/>
      <c r="E18" s="764">
        <f t="shared" si="0"/>
        <v>3172243</v>
      </c>
    </row>
    <row r="19" spans="1:5">
      <c r="A19" s="102"/>
      <c r="B19" s="759" t="s">
        <v>1119</v>
      </c>
      <c r="C19" s="763">
        <v>58388978</v>
      </c>
      <c r="D19" s="763">
        <v>25377578</v>
      </c>
      <c r="E19" s="764">
        <f t="shared" si="0"/>
        <v>83766556</v>
      </c>
    </row>
    <row r="20" spans="1:5" ht="8.1" customHeight="1">
      <c r="A20" s="102"/>
      <c r="B20" s="751"/>
      <c r="C20" s="757"/>
      <c r="D20" s="757"/>
      <c r="E20" s="758"/>
    </row>
    <row r="21" spans="1:5">
      <c r="A21" s="102"/>
      <c r="B21" s="754" t="s">
        <v>1118</v>
      </c>
      <c r="C21" s="755">
        <f>+C22+C24</f>
        <v>782141897</v>
      </c>
      <c r="D21" s="755"/>
      <c r="E21" s="756">
        <f>SUM(C21:D21)</f>
        <v>782141897</v>
      </c>
    </row>
    <row r="22" spans="1:5">
      <c r="A22" s="102"/>
      <c r="B22" s="759" t="s">
        <v>1118</v>
      </c>
      <c r="C22" s="760">
        <v>369176749</v>
      </c>
      <c r="D22" s="760"/>
      <c r="E22" s="764">
        <f>SUM(C22:D22)</f>
        <v>369176749</v>
      </c>
    </row>
    <row r="23" spans="1:5">
      <c r="A23" s="102"/>
      <c r="B23" s="754" t="s">
        <v>50</v>
      </c>
      <c r="C23" s="760"/>
      <c r="D23" s="755"/>
      <c r="E23" s="764"/>
    </row>
    <row r="24" spans="1:5">
      <c r="A24" s="102"/>
      <c r="B24" s="759" t="s">
        <v>1007</v>
      </c>
      <c r="C24" s="760">
        <v>412965148</v>
      </c>
      <c r="D24" s="760"/>
      <c r="E24" s="764">
        <f>SUM(C24:D24)</f>
        <v>412965148</v>
      </c>
    </row>
    <row r="25" spans="1:5" ht="8.1" customHeight="1">
      <c r="A25" s="102"/>
      <c r="B25" s="751"/>
      <c r="C25" s="757"/>
      <c r="D25" s="757"/>
      <c r="E25" s="758"/>
    </row>
    <row r="26" spans="1:5" ht="8.1" customHeight="1">
      <c r="A26" s="102"/>
      <c r="B26" s="751"/>
      <c r="C26" s="757"/>
      <c r="D26" s="757"/>
      <c r="E26" s="758"/>
    </row>
    <row r="27" spans="1:5">
      <c r="A27" s="102"/>
      <c r="B27" s="754" t="s">
        <v>1117</v>
      </c>
      <c r="C27" s="755">
        <v>46702556</v>
      </c>
      <c r="D27" s="755"/>
      <c r="E27" s="756">
        <f>SUM(C27:D27)</f>
        <v>46702556</v>
      </c>
    </row>
    <row r="28" spans="1:5">
      <c r="A28" s="102"/>
      <c r="B28" s="759" t="s">
        <v>1117</v>
      </c>
      <c r="C28" s="760">
        <v>41204918</v>
      </c>
      <c r="D28" s="755"/>
      <c r="E28" s="761">
        <f>SUM(C28:D28)</f>
        <v>41204918</v>
      </c>
    </row>
    <row r="29" spans="1:5">
      <c r="A29" s="102"/>
      <c r="B29" s="754" t="s">
        <v>50</v>
      </c>
      <c r="C29" s="760"/>
      <c r="D29" s="755"/>
      <c r="E29" s="761"/>
    </row>
    <row r="30" spans="1:5">
      <c r="A30" s="102"/>
      <c r="B30" s="759" t="s">
        <v>1116</v>
      </c>
      <c r="C30" s="760">
        <v>5497638</v>
      </c>
      <c r="D30" s="755"/>
      <c r="E30" s="761">
        <f>SUM(C30:D30)</f>
        <v>5497638</v>
      </c>
    </row>
    <row r="31" spans="1:5" ht="8.1" customHeight="1">
      <c r="A31" s="102"/>
      <c r="B31" s="751"/>
      <c r="C31" s="757"/>
      <c r="D31" s="757"/>
      <c r="E31" s="758"/>
    </row>
    <row r="32" spans="1:5">
      <c r="A32" s="102"/>
      <c r="B32" s="754" t="s">
        <v>1008</v>
      </c>
      <c r="C32" s="755">
        <v>595831253</v>
      </c>
      <c r="D32" s="755">
        <v>5277988307</v>
      </c>
      <c r="E32" s="756">
        <f>SUM(C32:D32)</f>
        <v>5873819560</v>
      </c>
    </row>
    <row r="33" spans="1:5" ht="8.1" customHeight="1">
      <c r="A33" s="102"/>
      <c r="B33" s="751"/>
      <c r="C33" s="757"/>
      <c r="D33" s="757"/>
      <c r="E33" s="758"/>
    </row>
    <row r="34" spans="1:5">
      <c r="A34" s="102"/>
      <c r="B34" s="754" t="s">
        <v>1009</v>
      </c>
      <c r="C34" s="755">
        <f>+C35+C37+C38+C39</f>
        <v>333307677</v>
      </c>
      <c r="D34" s="755">
        <v>0</v>
      </c>
      <c r="E34" s="755">
        <f>SUM(E35:E39)</f>
        <v>333307677</v>
      </c>
    </row>
    <row r="35" spans="1:5">
      <c r="A35" s="102"/>
      <c r="B35" s="759" t="s">
        <v>1010</v>
      </c>
      <c r="C35" s="762">
        <v>320802602</v>
      </c>
      <c r="D35" s="762"/>
      <c r="E35" s="761">
        <f>SUM(C35:D35)</f>
        <v>320802602</v>
      </c>
    </row>
    <row r="36" spans="1:5">
      <c r="A36" s="102"/>
      <c r="B36" s="754" t="s">
        <v>50</v>
      </c>
      <c r="C36" s="757"/>
      <c r="D36" s="757"/>
      <c r="E36" s="761"/>
    </row>
    <row r="37" spans="1:5">
      <c r="A37" s="102"/>
      <c r="B37" s="759" t="s">
        <v>1128</v>
      </c>
      <c r="C37" s="762">
        <v>2487612</v>
      </c>
      <c r="D37" s="762"/>
      <c r="E37" s="761">
        <f>SUM(C37:D37)</f>
        <v>2487612</v>
      </c>
    </row>
    <row r="38" spans="1:5">
      <c r="A38" s="102"/>
      <c r="B38" s="759" t="s">
        <v>1011</v>
      </c>
      <c r="C38" s="762">
        <v>5480348</v>
      </c>
      <c r="D38" s="762"/>
      <c r="E38" s="761">
        <f>SUM(C38:D38)</f>
        <v>5480348</v>
      </c>
    </row>
    <row r="39" spans="1:5">
      <c r="A39" s="102"/>
      <c r="B39" s="759" t="s">
        <v>1129</v>
      </c>
      <c r="C39" s="762">
        <v>4537115</v>
      </c>
      <c r="D39" s="762"/>
      <c r="E39" s="761">
        <f>SUM(C39:D39)</f>
        <v>4537115</v>
      </c>
    </row>
    <row r="40" spans="1:5" ht="8.1" customHeight="1">
      <c r="A40" s="102"/>
      <c r="B40" s="751"/>
      <c r="C40" s="757"/>
      <c r="D40" s="757"/>
      <c r="E40" s="758"/>
    </row>
    <row r="41" spans="1:5" ht="8.1" customHeight="1">
      <c r="A41" s="102"/>
      <c r="B41" s="751"/>
      <c r="C41" s="757"/>
      <c r="D41" s="757"/>
      <c r="E41" s="758"/>
    </row>
    <row r="42" spans="1:5">
      <c r="A42" s="102"/>
      <c r="B42" s="754" t="s">
        <v>1115</v>
      </c>
      <c r="C42" s="755">
        <v>396854906</v>
      </c>
      <c r="D42" s="755">
        <v>345292539</v>
      </c>
      <c r="E42" s="755">
        <f>SUM(C42:D42)</f>
        <v>742147445</v>
      </c>
    </row>
    <row r="43" spans="1:5" ht="8.1" customHeight="1">
      <c r="A43" s="102"/>
      <c r="B43" s="751"/>
      <c r="C43" s="757"/>
      <c r="D43" s="757"/>
      <c r="E43" s="758"/>
    </row>
    <row r="44" spans="1:5" ht="22.5" customHeight="1">
      <c r="A44" s="102"/>
      <c r="B44" s="754" t="s">
        <v>1013</v>
      </c>
      <c r="C44" s="755">
        <v>55419524</v>
      </c>
      <c r="D44" s="755">
        <v>0</v>
      </c>
      <c r="E44" s="756">
        <f t="shared" ref="E44:E49" si="1">SUM(C44:D44)</f>
        <v>55419524</v>
      </c>
    </row>
    <row r="45" spans="1:5" ht="17.25" customHeight="1">
      <c r="A45" s="102"/>
      <c r="B45" s="759" t="s">
        <v>1014</v>
      </c>
      <c r="C45" s="762">
        <v>39713584</v>
      </c>
      <c r="D45" s="762"/>
      <c r="E45" s="761">
        <f t="shared" si="1"/>
        <v>39713584</v>
      </c>
    </row>
    <row r="46" spans="1:5" ht="18" customHeight="1">
      <c r="A46" s="102"/>
      <c r="B46" s="754" t="s">
        <v>50</v>
      </c>
      <c r="C46" s="762"/>
      <c r="D46" s="762"/>
      <c r="E46" s="762"/>
    </row>
    <row r="47" spans="1:5">
      <c r="A47" s="102"/>
      <c r="B47" s="759" t="s">
        <v>1015</v>
      </c>
      <c r="C47" s="762">
        <v>5383479</v>
      </c>
      <c r="D47" s="762"/>
      <c r="E47" s="761">
        <f t="shared" si="1"/>
        <v>5383479</v>
      </c>
    </row>
    <row r="48" spans="1:5">
      <c r="A48" s="102"/>
      <c r="B48" s="759" t="s">
        <v>1017</v>
      </c>
      <c r="C48" s="762">
        <v>5086783</v>
      </c>
      <c r="D48" s="762"/>
      <c r="E48" s="761">
        <f t="shared" si="1"/>
        <v>5086783</v>
      </c>
    </row>
    <row r="49" spans="1:5">
      <c r="A49" s="102"/>
      <c r="B49" s="759" t="s">
        <v>1016</v>
      </c>
      <c r="C49" s="762">
        <v>5235678</v>
      </c>
      <c r="D49" s="762"/>
      <c r="E49" s="761">
        <f t="shared" si="1"/>
        <v>5235678</v>
      </c>
    </row>
    <row r="50" spans="1:5">
      <c r="A50" s="102"/>
      <c r="B50" s="765"/>
      <c r="C50" s="757"/>
      <c r="D50" s="757"/>
      <c r="E50" s="758"/>
    </row>
    <row r="51" spans="1:5" ht="8.1" customHeight="1">
      <c r="A51" s="102"/>
      <c r="B51" s="751"/>
      <c r="C51" s="757"/>
      <c r="D51" s="757"/>
      <c r="E51" s="758"/>
    </row>
    <row r="52" spans="1:5" ht="22.5" customHeight="1">
      <c r="A52" s="102"/>
      <c r="B52" s="754" t="s">
        <v>1114</v>
      </c>
      <c r="C52" s="755">
        <v>162865574</v>
      </c>
      <c r="D52" s="755">
        <v>21897547</v>
      </c>
      <c r="E52" s="756">
        <f>SUM(C52:D52)</f>
        <v>184763121</v>
      </c>
    </row>
    <row r="53" spans="1:5" ht="8.1" customHeight="1">
      <c r="A53" s="102"/>
      <c r="B53" s="751"/>
      <c r="C53" s="757"/>
      <c r="D53" s="757"/>
      <c r="E53" s="758"/>
    </row>
    <row r="54" spans="1:5">
      <c r="A54" s="102"/>
      <c r="B54" s="754" t="s">
        <v>1047</v>
      </c>
      <c r="C54" s="766">
        <v>391486643</v>
      </c>
      <c r="D54" s="766">
        <v>62464666</v>
      </c>
      <c r="E54" s="766">
        <f>SUM(C54:D54)</f>
        <v>453951309</v>
      </c>
    </row>
    <row r="55" spans="1:5">
      <c r="A55" s="102"/>
      <c r="B55" s="759" t="s">
        <v>1048</v>
      </c>
      <c r="C55" s="762">
        <v>389568034</v>
      </c>
      <c r="D55" s="762">
        <v>62464666</v>
      </c>
      <c r="E55" s="761">
        <f>SUM(C55:D55)</f>
        <v>452032700</v>
      </c>
    </row>
    <row r="56" spans="1:5">
      <c r="A56" s="102"/>
      <c r="B56" s="754" t="s">
        <v>50</v>
      </c>
      <c r="C56" s="762"/>
      <c r="D56" s="762"/>
      <c r="E56" s="761"/>
    </row>
    <row r="57" spans="1:5">
      <c r="A57" s="102"/>
      <c r="B57" s="759" t="s">
        <v>1012</v>
      </c>
      <c r="C57" s="762">
        <v>1918609</v>
      </c>
      <c r="D57" s="762"/>
      <c r="E57" s="761">
        <f>SUM(C57:D57)</f>
        <v>1918609</v>
      </c>
    </row>
    <row r="58" spans="1:5" ht="8.1" customHeight="1">
      <c r="A58" s="102"/>
      <c r="B58" s="751"/>
      <c r="C58" s="757"/>
      <c r="D58" s="757"/>
      <c r="E58" s="758"/>
    </row>
    <row r="59" spans="1:5" ht="20.25" customHeight="1">
      <c r="A59" s="102"/>
      <c r="B59" s="754" t="s">
        <v>1113</v>
      </c>
      <c r="C59" s="766">
        <v>21159297</v>
      </c>
      <c r="D59" s="757"/>
      <c r="E59" s="756">
        <f>SUM(C59:D59)</f>
        <v>21159297</v>
      </c>
    </row>
    <row r="60" spans="1:5" ht="8.1" customHeight="1">
      <c r="A60" s="102"/>
      <c r="B60" s="751"/>
      <c r="C60" s="757"/>
      <c r="D60" s="757"/>
      <c r="E60" s="758"/>
    </row>
    <row r="61" spans="1:5">
      <c r="A61" s="102"/>
      <c r="B61" s="754" t="s">
        <v>1112</v>
      </c>
      <c r="C61" s="766">
        <v>121030999</v>
      </c>
      <c r="D61" s="766">
        <v>38000000</v>
      </c>
      <c r="E61" s="756">
        <f>SUM(C61:D61)</f>
        <v>159030999</v>
      </c>
    </row>
    <row r="62" spans="1:5" ht="8.1" customHeight="1">
      <c r="A62" s="102"/>
      <c r="B62" s="757"/>
      <c r="C62" s="757"/>
      <c r="D62" s="757"/>
      <c r="E62" s="758"/>
    </row>
    <row r="63" spans="1:5">
      <c r="A63" s="102"/>
      <c r="B63" s="754" t="s">
        <v>1018</v>
      </c>
      <c r="C63" s="766">
        <v>124631291</v>
      </c>
      <c r="D63" s="757"/>
      <c r="E63" s="756">
        <f>SUM(C63:D63)</f>
        <v>124631291</v>
      </c>
    </row>
    <row r="64" spans="1:5" ht="8.1" customHeight="1">
      <c r="A64" s="102"/>
      <c r="B64" s="757"/>
      <c r="C64" s="757"/>
      <c r="D64" s="757"/>
      <c r="E64" s="758"/>
    </row>
    <row r="65" spans="1:5">
      <c r="A65" s="102"/>
      <c r="B65" s="754" t="s">
        <v>1111</v>
      </c>
      <c r="C65" s="766">
        <v>626933457</v>
      </c>
      <c r="D65" s="766">
        <v>111761318</v>
      </c>
      <c r="E65" s="756">
        <f>SUM(C65:D65)</f>
        <v>738694775</v>
      </c>
    </row>
    <row r="66" spans="1:5" ht="11.25" customHeight="1">
      <c r="A66" s="102"/>
      <c r="B66" s="757"/>
      <c r="C66" s="757"/>
      <c r="D66" s="757"/>
      <c r="E66" s="758"/>
    </row>
    <row r="67" spans="1:5" ht="13.5" customHeight="1">
      <c r="A67" s="102"/>
      <c r="B67" s="754" t="s">
        <v>1110</v>
      </c>
      <c r="C67" s="766">
        <v>92684978</v>
      </c>
      <c r="D67" s="766">
        <v>40000000</v>
      </c>
      <c r="E67" s="756">
        <f>SUM(C67:D67)</f>
        <v>132684978</v>
      </c>
    </row>
    <row r="68" spans="1:5" ht="8.1" customHeight="1">
      <c r="A68" s="102"/>
      <c r="B68" s="757"/>
      <c r="C68" s="757"/>
      <c r="D68" s="757"/>
      <c r="E68" s="758"/>
    </row>
    <row r="69" spans="1:5">
      <c r="A69" s="102"/>
      <c r="B69" s="754" t="s">
        <v>1108</v>
      </c>
      <c r="C69" s="766">
        <v>92168764</v>
      </c>
      <c r="D69" s="757"/>
      <c r="E69" s="756">
        <f>SUM(C69:D69)</f>
        <v>92168764</v>
      </c>
    </row>
    <row r="70" spans="1:5" ht="8.1" customHeight="1">
      <c r="A70" s="102"/>
      <c r="B70" s="757"/>
      <c r="C70" s="757"/>
      <c r="D70" s="757"/>
      <c r="E70" s="758"/>
    </row>
    <row r="71" spans="1:5">
      <c r="A71" s="102"/>
      <c r="B71" s="754" t="s">
        <v>1109</v>
      </c>
      <c r="C71" s="766">
        <v>33792212</v>
      </c>
      <c r="D71" s="766"/>
      <c r="E71" s="756">
        <f>SUM(C71:D71)</f>
        <v>33792212</v>
      </c>
    </row>
    <row r="72" spans="1:5" ht="8.1" customHeight="1">
      <c r="A72" s="102"/>
      <c r="B72" s="757"/>
      <c r="C72" s="766"/>
      <c r="D72" s="766"/>
      <c r="E72" s="767"/>
    </row>
    <row r="73" spans="1:5">
      <c r="A73" s="102"/>
      <c r="B73" s="754" t="s">
        <v>1019</v>
      </c>
      <c r="C73" s="766">
        <v>421644622</v>
      </c>
      <c r="D73" s="766">
        <v>44095500</v>
      </c>
      <c r="E73" s="756">
        <f>SUM(C73:D73)</f>
        <v>465740122</v>
      </c>
    </row>
    <row r="74" spans="1:5" ht="8.1" customHeight="1">
      <c r="A74" s="102"/>
      <c r="B74" s="757"/>
      <c r="C74" s="766"/>
      <c r="D74" s="766"/>
      <c r="E74" s="767"/>
    </row>
    <row r="75" spans="1:5">
      <c r="A75" s="102"/>
      <c r="B75" s="754" t="s">
        <v>1020</v>
      </c>
      <c r="C75" s="766">
        <v>201444083</v>
      </c>
      <c r="D75" s="766"/>
      <c r="E75" s="756">
        <f>SUM(C75:D75)</f>
        <v>201444083</v>
      </c>
    </row>
    <row r="76" spans="1:5" ht="8.1" customHeight="1">
      <c r="A76" s="102"/>
      <c r="B76" s="751"/>
      <c r="C76" s="757"/>
      <c r="D76" s="757"/>
      <c r="E76" s="758"/>
    </row>
    <row r="77" spans="1:5">
      <c r="A77" s="102"/>
      <c r="B77" s="754" t="s">
        <v>189</v>
      </c>
      <c r="C77" s="755">
        <v>409358843</v>
      </c>
      <c r="D77" s="755"/>
      <c r="E77" s="756">
        <f>SUM(C77:D77)</f>
        <v>409358843</v>
      </c>
    </row>
    <row r="78" spans="1:5" ht="8.1" customHeight="1">
      <c r="A78" s="102"/>
      <c r="B78" s="751"/>
      <c r="C78" s="757"/>
      <c r="D78" s="757"/>
      <c r="E78" s="758"/>
    </row>
    <row r="79" spans="1:5">
      <c r="A79" s="102"/>
      <c r="B79" s="754" t="s">
        <v>94</v>
      </c>
      <c r="C79" s="755">
        <v>251680320</v>
      </c>
      <c r="D79" s="755"/>
      <c r="E79" s="756">
        <f>SUM(C79:D79)</f>
        <v>251680320</v>
      </c>
    </row>
    <row r="80" spans="1:5">
      <c r="A80" s="102"/>
      <c r="B80" s="754"/>
      <c r="C80" s="755"/>
      <c r="D80" s="755"/>
      <c r="E80" s="756"/>
    </row>
    <row r="81" spans="1:5">
      <c r="A81" s="102"/>
      <c r="B81" s="754" t="s">
        <v>102</v>
      </c>
      <c r="C81" s="755">
        <v>332386758</v>
      </c>
      <c r="D81" s="755"/>
      <c r="E81" s="756">
        <f>SUM(C81:D81)</f>
        <v>332386758</v>
      </c>
    </row>
    <row r="82" spans="1:5">
      <c r="A82" s="102"/>
      <c r="B82" s="754"/>
      <c r="C82" s="755"/>
      <c r="D82" s="755"/>
      <c r="E82" s="756"/>
    </row>
    <row r="83" spans="1:5">
      <c r="A83" s="102"/>
      <c r="B83" s="754" t="s">
        <v>493</v>
      </c>
      <c r="C83" s="755">
        <f>+C84+C85+C86+C87+C88+C89</f>
        <v>263113109</v>
      </c>
      <c r="D83" s="755"/>
      <c r="E83" s="756">
        <f t="shared" ref="E83:E89" si="2">SUM(C83:D83)</f>
        <v>263113109</v>
      </c>
    </row>
    <row r="84" spans="1:5">
      <c r="A84" s="102"/>
      <c r="B84" s="759" t="s">
        <v>1021</v>
      </c>
      <c r="C84" s="762">
        <v>167910347</v>
      </c>
      <c r="D84" s="762"/>
      <c r="E84" s="761">
        <f t="shared" si="2"/>
        <v>167910347</v>
      </c>
    </row>
    <row r="85" spans="1:5">
      <c r="A85" s="102"/>
      <c r="B85" s="759" t="s">
        <v>1022</v>
      </c>
      <c r="C85" s="762">
        <v>29132174</v>
      </c>
      <c r="D85" s="762"/>
      <c r="E85" s="761">
        <f t="shared" si="2"/>
        <v>29132174</v>
      </c>
    </row>
    <row r="86" spans="1:5">
      <c r="A86" s="102"/>
      <c r="B86" s="759" t="s">
        <v>1023</v>
      </c>
      <c r="C86" s="762">
        <v>21558376</v>
      </c>
      <c r="D86" s="762"/>
      <c r="E86" s="761">
        <f t="shared" si="2"/>
        <v>21558376</v>
      </c>
    </row>
    <row r="87" spans="1:5">
      <c r="A87" s="102"/>
      <c r="B87" s="759" t="s">
        <v>1024</v>
      </c>
      <c r="C87" s="762">
        <v>19422612</v>
      </c>
      <c r="D87" s="762"/>
      <c r="E87" s="761">
        <f t="shared" si="2"/>
        <v>19422612</v>
      </c>
    </row>
    <row r="88" spans="1:5">
      <c r="A88" s="102"/>
      <c r="B88" s="759" t="s">
        <v>1025</v>
      </c>
      <c r="C88" s="762">
        <v>13682869</v>
      </c>
      <c r="D88" s="762"/>
      <c r="E88" s="761">
        <f t="shared" si="2"/>
        <v>13682869</v>
      </c>
    </row>
    <row r="89" spans="1:5">
      <c r="A89" s="102"/>
      <c r="B89" s="759" t="s">
        <v>1107</v>
      </c>
      <c r="C89" s="762">
        <v>11406731</v>
      </c>
      <c r="D89" s="762"/>
      <c r="E89" s="761">
        <f t="shared" si="2"/>
        <v>11406731</v>
      </c>
    </row>
    <row r="90" spans="1:5" ht="8.1" customHeight="1">
      <c r="A90" s="102"/>
      <c r="B90" s="751"/>
      <c r="C90" s="757"/>
      <c r="D90" s="757"/>
      <c r="E90" s="758"/>
    </row>
    <row r="91" spans="1:5">
      <c r="A91" s="102"/>
      <c r="B91" s="754" t="s">
        <v>524</v>
      </c>
      <c r="C91" s="755">
        <f>SUM(C92:C135)</f>
        <v>2914436267</v>
      </c>
      <c r="D91" s="755">
        <f>SUM(D92:D135)</f>
        <v>4124946360</v>
      </c>
      <c r="E91" s="756">
        <f t="shared" ref="E91:E134" si="3">SUM(C91:D91)</f>
        <v>7039382627</v>
      </c>
    </row>
    <row r="92" spans="1:5">
      <c r="A92" s="102"/>
      <c r="B92" s="759" t="s">
        <v>1130</v>
      </c>
      <c r="C92" s="762">
        <v>66249930</v>
      </c>
      <c r="D92" s="762"/>
      <c r="E92" s="761">
        <f t="shared" si="3"/>
        <v>66249930</v>
      </c>
    </row>
    <row r="93" spans="1:5">
      <c r="A93" s="102"/>
      <c r="B93" s="759" t="s">
        <v>1131</v>
      </c>
      <c r="C93" s="762">
        <v>127676850</v>
      </c>
      <c r="D93" s="762"/>
      <c r="E93" s="761">
        <f t="shared" si="3"/>
        <v>127676850</v>
      </c>
    </row>
    <row r="94" spans="1:5">
      <c r="A94" s="102"/>
      <c r="B94" s="759" t="s">
        <v>1132</v>
      </c>
      <c r="C94" s="762">
        <v>235008581</v>
      </c>
      <c r="D94" s="762"/>
      <c r="E94" s="761">
        <f t="shared" si="3"/>
        <v>235008581</v>
      </c>
    </row>
    <row r="95" spans="1:5">
      <c r="A95" s="102"/>
      <c r="B95" s="759" t="s">
        <v>1133</v>
      </c>
      <c r="C95" s="762">
        <v>19809937</v>
      </c>
      <c r="D95" s="762">
        <v>50654220</v>
      </c>
      <c r="E95" s="761">
        <f t="shared" si="3"/>
        <v>70464157</v>
      </c>
    </row>
    <row r="96" spans="1:5">
      <c r="A96" s="102"/>
      <c r="B96" s="759" t="s">
        <v>1134</v>
      </c>
      <c r="C96" s="762">
        <v>17443056</v>
      </c>
      <c r="D96" s="762">
        <v>78190584</v>
      </c>
      <c r="E96" s="761">
        <f t="shared" si="3"/>
        <v>95633640</v>
      </c>
    </row>
    <row r="97" spans="1:5">
      <c r="A97" s="102"/>
      <c r="B97" s="759" t="s">
        <v>1135</v>
      </c>
      <c r="C97" s="762">
        <v>46680440</v>
      </c>
      <c r="D97" s="762"/>
      <c r="E97" s="761">
        <f t="shared" si="3"/>
        <v>46680440</v>
      </c>
    </row>
    <row r="98" spans="1:5">
      <c r="A98" s="102"/>
      <c r="B98" s="759" t="s">
        <v>1136</v>
      </c>
      <c r="C98" s="762">
        <v>31157244</v>
      </c>
      <c r="D98" s="762"/>
      <c r="E98" s="761">
        <f t="shared" si="3"/>
        <v>31157244</v>
      </c>
    </row>
    <row r="99" spans="1:5">
      <c r="A99" s="102"/>
      <c r="B99" s="759" t="s">
        <v>1137</v>
      </c>
      <c r="C99" s="762">
        <v>25476803</v>
      </c>
      <c r="D99" s="762"/>
      <c r="E99" s="761">
        <f t="shared" si="3"/>
        <v>25476803</v>
      </c>
    </row>
    <row r="100" spans="1:5">
      <c r="A100" s="102"/>
      <c r="B100" s="759" t="s">
        <v>1138</v>
      </c>
      <c r="C100" s="762">
        <v>11404502</v>
      </c>
      <c r="D100" s="762"/>
      <c r="E100" s="761">
        <f t="shared" si="3"/>
        <v>11404502</v>
      </c>
    </row>
    <row r="101" spans="1:5">
      <c r="A101" s="102"/>
      <c r="B101" s="759" t="s">
        <v>1139</v>
      </c>
      <c r="C101" s="762">
        <v>55638581</v>
      </c>
      <c r="D101" s="762"/>
      <c r="E101" s="761">
        <f t="shared" si="3"/>
        <v>55638581</v>
      </c>
    </row>
    <row r="102" spans="1:5">
      <c r="A102" s="102"/>
      <c r="B102" s="759" t="s">
        <v>1140</v>
      </c>
      <c r="C102" s="762">
        <v>10935424</v>
      </c>
      <c r="D102" s="762"/>
      <c r="E102" s="761">
        <f t="shared" si="3"/>
        <v>10935424</v>
      </c>
    </row>
    <row r="103" spans="1:5">
      <c r="A103" s="102"/>
      <c r="B103" s="759" t="s">
        <v>1141</v>
      </c>
      <c r="C103" s="762">
        <v>6039619</v>
      </c>
      <c r="D103" s="762"/>
      <c r="E103" s="761">
        <f t="shared" si="3"/>
        <v>6039619</v>
      </c>
    </row>
    <row r="104" spans="1:5">
      <c r="A104" s="102"/>
      <c r="B104" s="759" t="s">
        <v>1142</v>
      </c>
      <c r="C104" s="762">
        <v>8859448</v>
      </c>
      <c r="D104" s="762"/>
      <c r="E104" s="761">
        <f t="shared" si="3"/>
        <v>8859448</v>
      </c>
    </row>
    <row r="105" spans="1:5">
      <c r="A105" s="102"/>
      <c r="B105" s="759" t="s">
        <v>1143</v>
      </c>
      <c r="C105" s="762">
        <v>330739517</v>
      </c>
      <c r="D105" s="762">
        <v>702821474</v>
      </c>
      <c r="E105" s="761">
        <f t="shared" si="3"/>
        <v>1033560991</v>
      </c>
    </row>
    <row r="106" spans="1:5">
      <c r="A106" s="102"/>
      <c r="B106" s="759" t="s">
        <v>1144</v>
      </c>
      <c r="C106" s="762">
        <v>236340446</v>
      </c>
      <c r="D106" s="762">
        <v>402417516</v>
      </c>
      <c r="E106" s="761">
        <f t="shared" si="3"/>
        <v>638757962</v>
      </c>
    </row>
    <row r="107" spans="1:5">
      <c r="A107" s="102"/>
      <c r="B107" s="759" t="s">
        <v>1026</v>
      </c>
      <c r="C107" s="762">
        <v>144450370</v>
      </c>
      <c r="D107" s="762"/>
      <c r="E107" s="761">
        <f t="shared" si="3"/>
        <v>144450370</v>
      </c>
    </row>
    <row r="108" spans="1:5">
      <c r="A108" s="102"/>
      <c r="B108" s="759" t="s">
        <v>1027</v>
      </c>
      <c r="C108" s="762">
        <v>39531669</v>
      </c>
      <c r="D108" s="762"/>
      <c r="E108" s="761">
        <f t="shared" si="3"/>
        <v>39531669</v>
      </c>
    </row>
    <row r="109" spans="1:5" ht="13.5" thickBot="1">
      <c r="A109" s="102"/>
      <c r="B109" s="768" t="s">
        <v>1145</v>
      </c>
      <c r="C109" s="769">
        <v>2627108</v>
      </c>
      <c r="D109" s="769"/>
      <c r="E109" s="770">
        <f t="shared" si="3"/>
        <v>2627108</v>
      </c>
    </row>
    <row r="110" spans="1:5" ht="13.5" thickTop="1">
      <c r="A110" s="102"/>
      <c r="B110" s="759" t="s">
        <v>1146</v>
      </c>
      <c r="C110" s="762">
        <v>38028916</v>
      </c>
      <c r="D110" s="762">
        <v>248421175</v>
      </c>
      <c r="E110" s="761">
        <f t="shared" si="3"/>
        <v>286450091</v>
      </c>
    </row>
    <row r="111" spans="1:5">
      <c r="A111" s="102"/>
      <c r="B111" s="759" t="s">
        <v>1147</v>
      </c>
      <c r="C111" s="762">
        <v>16598186</v>
      </c>
      <c r="D111" s="762"/>
      <c r="E111" s="761">
        <f t="shared" si="3"/>
        <v>16598186</v>
      </c>
    </row>
    <row r="112" spans="1:5">
      <c r="A112" s="102"/>
      <c r="B112" s="759" t="s">
        <v>1148</v>
      </c>
      <c r="C112" s="762">
        <v>15564829</v>
      </c>
      <c r="D112" s="762"/>
      <c r="E112" s="761">
        <f t="shared" si="3"/>
        <v>15564829</v>
      </c>
    </row>
    <row r="113" spans="1:5">
      <c r="A113" s="102"/>
      <c r="B113" s="759" t="s">
        <v>1149</v>
      </c>
      <c r="C113" s="762">
        <v>226262895</v>
      </c>
      <c r="D113" s="762">
        <v>175717239</v>
      </c>
      <c r="E113" s="761">
        <f t="shared" si="3"/>
        <v>401980134</v>
      </c>
    </row>
    <row r="114" spans="1:5">
      <c r="A114" s="102"/>
      <c r="B114" s="759" t="s">
        <v>1150</v>
      </c>
      <c r="C114" s="762">
        <v>97879079</v>
      </c>
      <c r="D114" s="762">
        <v>14017740</v>
      </c>
      <c r="E114" s="761">
        <f t="shared" si="3"/>
        <v>111896819</v>
      </c>
    </row>
    <row r="115" spans="1:5">
      <c r="A115" s="102"/>
      <c r="B115" s="759" t="s">
        <v>1151</v>
      </c>
      <c r="C115" s="762">
        <v>14527689</v>
      </c>
      <c r="D115" s="762"/>
      <c r="E115" s="761">
        <f t="shared" si="3"/>
        <v>14527689</v>
      </c>
    </row>
    <row r="116" spans="1:5">
      <c r="A116" s="102"/>
      <c r="B116" s="759" t="s">
        <v>1152</v>
      </c>
      <c r="C116" s="762">
        <v>7669081</v>
      </c>
      <c r="D116" s="762"/>
      <c r="E116" s="761">
        <f t="shared" si="3"/>
        <v>7669081</v>
      </c>
    </row>
    <row r="117" spans="1:5">
      <c r="A117" s="102"/>
      <c r="B117" s="759" t="s">
        <v>1028</v>
      </c>
      <c r="C117" s="762">
        <v>114496730</v>
      </c>
      <c r="D117" s="762"/>
      <c r="E117" s="761">
        <f t="shared" si="3"/>
        <v>114496730</v>
      </c>
    </row>
    <row r="118" spans="1:5">
      <c r="A118" s="102"/>
      <c r="B118" s="759" t="s">
        <v>1029</v>
      </c>
      <c r="C118" s="762">
        <v>49942645</v>
      </c>
      <c r="D118" s="762"/>
      <c r="E118" s="761">
        <f t="shared" si="3"/>
        <v>49942645</v>
      </c>
    </row>
    <row r="119" spans="1:5">
      <c r="A119" s="102"/>
      <c r="B119" s="759" t="s">
        <v>1153</v>
      </c>
      <c r="C119" s="762">
        <v>241395452</v>
      </c>
      <c r="D119" s="762">
        <v>2070930170</v>
      </c>
      <c r="E119" s="761">
        <f t="shared" si="3"/>
        <v>2312325622</v>
      </c>
    </row>
    <row r="120" spans="1:5">
      <c r="A120" s="102"/>
      <c r="B120" s="759" t="s">
        <v>1154</v>
      </c>
      <c r="C120" s="762">
        <v>25565278</v>
      </c>
      <c r="D120" s="762"/>
      <c r="E120" s="761">
        <f t="shared" si="3"/>
        <v>25565278</v>
      </c>
    </row>
    <row r="121" spans="1:5">
      <c r="A121" s="102"/>
      <c r="B121" s="759" t="s">
        <v>1155</v>
      </c>
      <c r="C121" s="762">
        <v>67332699</v>
      </c>
      <c r="D121" s="762">
        <v>155232634</v>
      </c>
      <c r="E121" s="761">
        <f t="shared" si="3"/>
        <v>222565333</v>
      </c>
    </row>
    <row r="122" spans="1:5">
      <c r="A122" s="102"/>
      <c r="B122" s="759" t="s">
        <v>1156</v>
      </c>
      <c r="C122" s="762">
        <v>10480692</v>
      </c>
      <c r="D122" s="762"/>
      <c r="E122" s="761">
        <f t="shared" si="3"/>
        <v>10480692</v>
      </c>
    </row>
    <row r="123" spans="1:5">
      <c r="A123" s="102"/>
      <c r="B123" s="759" t="s">
        <v>1157</v>
      </c>
      <c r="C123" s="762">
        <v>34916920</v>
      </c>
      <c r="D123" s="762">
        <v>51543608</v>
      </c>
      <c r="E123" s="761">
        <f t="shared" si="3"/>
        <v>86460528</v>
      </c>
    </row>
    <row r="124" spans="1:5">
      <c r="A124" s="102"/>
      <c r="B124" s="759" t="s">
        <v>1158</v>
      </c>
      <c r="C124" s="762">
        <v>17705574</v>
      </c>
      <c r="D124" s="762"/>
      <c r="E124" s="761">
        <f t="shared" si="3"/>
        <v>17705574</v>
      </c>
    </row>
    <row r="125" spans="1:5">
      <c r="A125" s="102"/>
      <c r="B125" s="759" t="s">
        <v>1159</v>
      </c>
      <c r="C125" s="762">
        <v>68702911</v>
      </c>
      <c r="D125" s="762"/>
      <c r="E125" s="761">
        <f t="shared" si="3"/>
        <v>68702911</v>
      </c>
    </row>
    <row r="126" spans="1:5">
      <c r="A126" s="102"/>
      <c r="B126" s="759" t="s">
        <v>1160</v>
      </c>
      <c r="C126" s="762">
        <v>15294500</v>
      </c>
      <c r="D126" s="762">
        <v>10000000</v>
      </c>
      <c r="E126" s="761">
        <f t="shared" si="3"/>
        <v>25294500</v>
      </c>
    </row>
    <row r="127" spans="1:5">
      <c r="A127" s="102"/>
      <c r="B127" s="759" t="s">
        <v>1161</v>
      </c>
      <c r="C127" s="762">
        <v>180180274</v>
      </c>
      <c r="D127" s="762">
        <v>165000000</v>
      </c>
      <c r="E127" s="761">
        <f t="shared" si="3"/>
        <v>345180274</v>
      </c>
    </row>
    <row r="128" spans="1:5">
      <c r="A128" s="102"/>
      <c r="B128" s="759" t="s">
        <v>1162</v>
      </c>
      <c r="C128" s="762">
        <v>34706630</v>
      </c>
      <c r="D128" s="762"/>
      <c r="E128" s="761">
        <f t="shared" si="3"/>
        <v>34706630</v>
      </c>
    </row>
    <row r="129" spans="1:7">
      <c r="A129" s="102"/>
      <c r="B129" s="759" t="s">
        <v>1163</v>
      </c>
      <c r="C129" s="762">
        <v>15084383</v>
      </c>
      <c r="D129" s="762"/>
      <c r="E129" s="761">
        <f t="shared" si="3"/>
        <v>15084383</v>
      </c>
    </row>
    <row r="130" spans="1:7">
      <c r="A130" s="102"/>
      <c r="B130" s="759" t="s">
        <v>1164</v>
      </c>
      <c r="C130" s="762">
        <v>2570196</v>
      </c>
      <c r="D130" s="762"/>
      <c r="E130" s="761">
        <f t="shared" si="3"/>
        <v>2570196</v>
      </c>
    </row>
    <row r="131" spans="1:7">
      <c r="A131" s="102"/>
      <c r="B131" s="759" t="s">
        <v>1165</v>
      </c>
      <c r="C131" s="762">
        <v>4188794</v>
      </c>
      <c r="D131" s="762"/>
      <c r="E131" s="761">
        <f t="shared" si="3"/>
        <v>4188794</v>
      </c>
    </row>
    <row r="132" spans="1:7">
      <c r="A132" s="102"/>
      <c r="B132" s="759" t="s">
        <v>1166</v>
      </c>
      <c r="C132" s="762">
        <v>55515764</v>
      </c>
      <c r="D132" s="762"/>
      <c r="E132" s="761">
        <f t="shared" si="3"/>
        <v>55515764</v>
      </c>
    </row>
    <row r="133" spans="1:7">
      <c r="A133" s="102"/>
      <c r="B133" s="759" t="s">
        <v>1167</v>
      </c>
      <c r="C133" s="762">
        <v>125830962</v>
      </c>
      <c r="D133" s="762"/>
      <c r="E133" s="761">
        <f t="shared" si="3"/>
        <v>125830962</v>
      </c>
      <c r="G133" s="203"/>
    </row>
    <row r="134" spans="1:7">
      <c r="A134" s="102"/>
      <c r="B134" s="759" t="s">
        <v>1168</v>
      </c>
      <c r="C134" s="762">
        <v>17275663</v>
      </c>
      <c r="D134" s="762"/>
      <c r="E134" s="761">
        <f t="shared" si="3"/>
        <v>17275663</v>
      </c>
      <c r="G134" s="203"/>
    </row>
    <row r="135" spans="1:7">
      <c r="A135" s="102"/>
      <c r="B135" s="759" t="s">
        <v>1169</v>
      </c>
      <c r="C135" s="762">
        <v>650000</v>
      </c>
      <c r="D135" s="762"/>
      <c r="E135" s="762">
        <v>650000</v>
      </c>
    </row>
    <row r="136" spans="1:7" ht="8.1" customHeight="1">
      <c r="A136" s="102"/>
      <c r="B136" s="765"/>
      <c r="C136" s="762"/>
      <c r="D136" s="762"/>
      <c r="E136" s="771"/>
    </row>
    <row r="137" spans="1:7">
      <c r="A137" s="102"/>
      <c r="B137" s="754" t="s">
        <v>1030</v>
      </c>
      <c r="C137" s="755">
        <f>+C138+C139+C140</f>
        <v>47151000</v>
      </c>
      <c r="D137" s="755">
        <v>0</v>
      </c>
      <c r="E137" s="756">
        <f>SUM(C137:D137)</f>
        <v>47151000</v>
      </c>
    </row>
    <row r="138" spans="1:7">
      <c r="A138" s="102"/>
      <c r="B138" s="759" t="s">
        <v>1031</v>
      </c>
      <c r="C138" s="762">
        <v>16166000</v>
      </c>
      <c r="D138" s="762"/>
      <c r="E138" s="761">
        <f>SUM(C138:D138)</f>
        <v>16166000</v>
      </c>
    </row>
    <row r="139" spans="1:7">
      <c r="A139" s="102"/>
      <c r="B139" s="759" t="s">
        <v>1032</v>
      </c>
      <c r="C139" s="762">
        <v>12300000</v>
      </c>
      <c r="D139" s="762"/>
      <c r="E139" s="761">
        <f>SUM(C139:D139)</f>
        <v>12300000</v>
      </c>
    </row>
    <row r="140" spans="1:7">
      <c r="A140" s="102"/>
      <c r="B140" s="759" t="s">
        <v>1033</v>
      </c>
      <c r="C140" s="762">
        <v>18685000</v>
      </c>
      <c r="D140" s="762"/>
      <c r="E140" s="761">
        <f>SUM(C140:D140)</f>
        <v>18685000</v>
      </c>
    </row>
    <row r="141" spans="1:7" ht="8.1" customHeight="1">
      <c r="A141" s="102"/>
      <c r="B141" s="765"/>
      <c r="C141" s="762"/>
      <c r="D141" s="762"/>
      <c r="E141" s="771"/>
    </row>
    <row r="142" spans="1:7">
      <c r="A142" s="102"/>
      <c r="B142" s="754" t="s">
        <v>138</v>
      </c>
      <c r="C142" s="755">
        <v>3224088110</v>
      </c>
      <c r="D142" s="755">
        <v>2159249916</v>
      </c>
      <c r="E142" s="756">
        <f>SUM(C142:D142)</f>
        <v>5383338026</v>
      </c>
    </row>
    <row r="143" spans="1:7">
      <c r="A143" s="102"/>
      <c r="B143" s="759" t="s">
        <v>138</v>
      </c>
      <c r="C143" s="762">
        <v>3224088110</v>
      </c>
      <c r="D143" s="762">
        <v>2159249916</v>
      </c>
      <c r="E143" s="761">
        <f>SUM(C143:D143)</f>
        <v>5383338026</v>
      </c>
    </row>
    <row r="144" spans="1:7" ht="8.1" customHeight="1" thickBot="1">
      <c r="A144" s="102"/>
      <c r="B144" s="751"/>
      <c r="C144" s="757"/>
      <c r="D144" s="757"/>
      <c r="E144" s="758"/>
    </row>
    <row r="145" spans="1:5" ht="17.25" thickTop="1" thickBot="1">
      <c r="A145" s="102"/>
      <c r="B145" s="790" t="s">
        <v>13</v>
      </c>
      <c r="C145" s="791">
        <f>SUM(C9,C11,C21,C27,C32,C34,C42,C44,C52,C54,C59,C61,C63,C65,C67,C69,C71,C73,C75,C77,C79,C81,C83,C91,C137,C142)</f>
        <v>12560746811</v>
      </c>
      <c r="D145" s="791">
        <f>SUM(D9,D11,D21,D27,D32,D34,D42,D44,D52,D54,D59,D61,D63,D65,D67,D69,D71,D73,D75,D77,D79,D81,D83,D91,D137,D142)</f>
        <v>12265972110</v>
      </c>
      <c r="E145" s="791">
        <f>SUM(E9,E11,E21,E27,E32,E34,E42,E44,E52,E54,E59,E61,E63,E65,E67,E69,E71,E73,E75,E77,E79,E81,E83,E91,E137,E142)</f>
        <v>24826718921</v>
      </c>
    </row>
    <row r="146" spans="1:5" ht="13.5" thickTop="1">
      <c r="A146" s="102"/>
      <c r="B146" s="402"/>
      <c r="C146" s="402"/>
      <c r="D146" s="402"/>
      <c r="E146" s="402"/>
    </row>
    <row r="147" spans="1:5" ht="41.45" customHeight="1">
      <c r="A147" s="102"/>
      <c r="B147" s="1221" t="s">
        <v>1049</v>
      </c>
      <c r="C147" s="1221"/>
      <c r="D147" s="1221"/>
      <c r="E147" s="1221"/>
    </row>
    <row r="148" spans="1:5" ht="14.25">
      <c r="B148" s="686"/>
      <c r="C148" s="392"/>
      <c r="D148" s="392"/>
      <c r="E148" s="841"/>
    </row>
    <row r="149" spans="1:5" ht="14.25">
      <c r="B149" s="686"/>
      <c r="C149" s="952"/>
      <c r="D149" s="952"/>
      <c r="E149" s="952"/>
    </row>
    <row r="150" spans="1:5" ht="14.25">
      <c r="B150" s="686"/>
      <c r="C150" s="392"/>
      <c r="D150" s="392"/>
      <c r="E150" s="842"/>
    </row>
    <row r="151" spans="1:5" ht="14.25">
      <c r="B151" s="686"/>
      <c r="C151" s="392"/>
      <c r="D151" s="392"/>
      <c r="E151" s="392"/>
    </row>
    <row r="152" spans="1:5" ht="14.25">
      <c r="B152" s="686"/>
      <c r="C152" s="392"/>
      <c r="D152" s="392"/>
      <c r="E152" s="392"/>
    </row>
    <row r="153" spans="1:5" ht="14.25">
      <c r="B153" s="686"/>
      <c r="C153" s="392"/>
      <c r="D153" s="392"/>
      <c r="E153" s="392"/>
    </row>
    <row r="154" spans="1:5" ht="14.25">
      <c r="B154" s="686"/>
      <c r="C154" s="392"/>
      <c r="D154" s="392"/>
      <c r="E154" s="392"/>
    </row>
    <row r="155" spans="1:5" ht="14.25">
      <c r="B155" s="686"/>
      <c r="C155" s="392"/>
      <c r="D155" s="392"/>
      <c r="E155" s="392"/>
    </row>
    <row r="156" spans="1:5" ht="14.25">
      <c r="B156" s="686"/>
      <c r="C156" s="392"/>
      <c r="D156" s="392"/>
      <c r="E156" s="392"/>
    </row>
    <row r="157" spans="1:5" ht="14.25">
      <c r="B157" s="686"/>
      <c r="C157" s="392"/>
      <c r="D157" s="392"/>
      <c r="E157" s="392"/>
    </row>
    <row r="158" spans="1:5" ht="14.25">
      <c r="B158" s="686"/>
      <c r="C158" s="392"/>
      <c r="D158" s="392"/>
      <c r="E158" s="392"/>
    </row>
    <row r="159" spans="1:5" ht="14.25">
      <c r="B159" s="686"/>
      <c r="C159" s="392"/>
      <c r="D159" s="392"/>
      <c r="E159" s="392"/>
    </row>
    <row r="160" spans="1:5" ht="14.25">
      <c r="B160" s="686"/>
      <c r="C160" s="392"/>
      <c r="D160" s="392"/>
      <c r="E160" s="392"/>
    </row>
    <row r="161" spans="2:5" ht="14.25">
      <c r="B161" s="686"/>
      <c r="C161" s="392"/>
      <c r="D161" s="392"/>
      <c r="E161" s="392"/>
    </row>
    <row r="162" spans="2:5" ht="14.25">
      <c r="B162" s="686"/>
      <c r="C162" s="392"/>
      <c r="D162" s="392"/>
      <c r="E162" s="392"/>
    </row>
    <row r="163" spans="2:5" ht="14.25">
      <c r="B163" s="686"/>
      <c r="C163" s="392"/>
      <c r="D163" s="392"/>
      <c r="E163" s="392"/>
    </row>
  </sheetData>
  <mergeCells count="9">
    <mergeCell ref="B147:E147"/>
    <mergeCell ref="B1:E1"/>
    <mergeCell ref="B2:E2"/>
    <mergeCell ref="B3:E3"/>
    <mergeCell ref="A4:E4"/>
    <mergeCell ref="B6:B7"/>
    <mergeCell ref="C6:C7"/>
    <mergeCell ref="D6:D7"/>
    <mergeCell ref="E6:E7"/>
  </mergeCells>
  <printOptions horizontalCentered="1"/>
  <pageMargins left="0" right="0" top="0.35433070866141736" bottom="0.35433070866141736" header="0.31496062992125984" footer="0.31496062992125984"/>
  <pageSetup scale="55" fitToHeight="0"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E58"/>
  <sheetViews>
    <sheetView zoomScaleNormal="100" workbookViewId="0">
      <pane xSplit="3" ySplit="8" topLeftCell="D9" activePane="bottomRight" state="frozen"/>
      <selection activeCell="B19" activeCellId="1" sqref="E11 B19"/>
      <selection pane="topRight" activeCell="B19" activeCellId="1" sqref="E11 B19"/>
      <selection pane="bottomLeft" activeCell="B19" activeCellId="1" sqref="E11 B19"/>
      <selection pane="bottomRight" activeCell="D11" sqref="D11"/>
    </sheetView>
  </sheetViews>
  <sheetFormatPr baseColWidth="10" defaultColWidth="11.42578125" defaultRowHeight="18" customHeight="1"/>
  <cols>
    <col min="1" max="1" width="3.28515625" style="581" customWidth="1"/>
    <col min="2" max="2" width="4.28515625" style="581" customWidth="1"/>
    <col min="3" max="3" width="75.85546875" style="581" customWidth="1"/>
    <col min="4" max="4" width="20.42578125" style="581" customWidth="1"/>
    <col min="5" max="5" width="0.85546875" style="581" customWidth="1"/>
    <col min="6" max="16384" width="11.42578125" style="581"/>
  </cols>
  <sheetData>
    <row r="1" spans="1:5" ht="26.45" customHeight="1">
      <c r="A1" s="1119" t="s">
        <v>1034</v>
      </c>
      <c r="B1" s="1119"/>
      <c r="C1" s="1119"/>
      <c r="D1" s="1119"/>
      <c r="E1" s="1119"/>
    </row>
    <row r="2" spans="1:5" ht="28.15" customHeight="1">
      <c r="A2" s="979" t="s">
        <v>1127</v>
      </c>
      <c r="B2" s="979"/>
      <c r="C2" s="1119"/>
      <c r="D2" s="1119"/>
      <c r="E2" s="1119"/>
    </row>
    <row r="3" spans="1:5" ht="14.25" customHeight="1">
      <c r="A3" s="1161" t="s">
        <v>1035</v>
      </c>
      <c r="B3" s="1161"/>
      <c r="C3" s="1161"/>
      <c r="D3" s="1161"/>
      <c r="E3" s="1161"/>
    </row>
    <row r="4" spans="1:5" ht="15" customHeight="1">
      <c r="A4" s="981" t="s">
        <v>2</v>
      </c>
      <c r="B4" s="981"/>
      <c r="C4" s="981"/>
      <c r="D4" s="981"/>
      <c r="E4" s="981"/>
    </row>
    <row r="5" spans="1:5" ht="9.9499999999999993" customHeight="1" thickBot="1">
      <c r="A5" s="102"/>
      <c r="B5" s="102"/>
      <c r="C5" s="102"/>
      <c r="D5" s="102"/>
      <c r="E5" s="102"/>
    </row>
    <row r="6" spans="1:5" ht="16.5" thickTop="1">
      <c r="A6" s="1162" t="s">
        <v>1036</v>
      </c>
      <c r="B6" s="1163"/>
      <c r="C6" s="1164"/>
      <c r="D6" s="1168" t="s">
        <v>4</v>
      </c>
      <c r="E6" s="1231"/>
    </row>
    <row r="7" spans="1:5" s="583" customFormat="1" ht="16.5" thickBot="1">
      <c r="A7" s="1165"/>
      <c r="B7" s="1166"/>
      <c r="C7" s="1167"/>
      <c r="D7" s="1169"/>
      <c r="E7" s="1232"/>
    </row>
    <row r="8" spans="1:5" ht="8.1" customHeight="1" thickTop="1" thickBot="1">
      <c r="A8" s="772"/>
      <c r="B8" s="690"/>
      <c r="C8" s="691"/>
      <c r="D8" s="691"/>
      <c r="E8" s="773"/>
    </row>
    <row r="9" spans="1:5" ht="15" customHeight="1" thickTop="1">
      <c r="A9" s="774"/>
      <c r="B9" s="775"/>
      <c r="C9" s="776"/>
      <c r="D9" s="777"/>
      <c r="E9" s="596"/>
    </row>
    <row r="10" spans="1:5" s="687" customFormat="1" ht="15" customHeight="1">
      <c r="A10" s="778" t="s">
        <v>1037</v>
      </c>
      <c r="B10" s="24"/>
      <c r="C10" s="592" t="s">
        <v>1038</v>
      </c>
      <c r="D10" s="779">
        <f>SUM(D11:D12)</f>
        <v>12560746811</v>
      </c>
      <c r="E10" s="596"/>
    </row>
    <row r="11" spans="1:5" s="688" customFormat="1" ht="15" customHeight="1">
      <c r="A11" s="780"/>
      <c r="B11" s="24">
        <v>11</v>
      </c>
      <c r="C11" s="781" t="s">
        <v>1039</v>
      </c>
      <c r="D11" s="777">
        <v>2588727180</v>
      </c>
      <c r="E11" s="596"/>
    </row>
    <row r="12" spans="1:5" s="688" customFormat="1" ht="15" customHeight="1">
      <c r="A12" s="780"/>
      <c r="B12" s="24">
        <v>15</v>
      </c>
      <c r="C12" s="781" t="s">
        <v>1040</v>
      </c>
      <c r="D12" s="777">
        <v>9972019631</v>
      </c>
      <c r="E12" s="596"/>
    </row>
    <row r="13" spans="1:5" ht="15" customHeight="1">
      <c r="A13" s="782"/>
      <c r="B13" s="50"/>
      <c r="C13" s="599"/>
      <c r="D13" s="777"/>
      <c r="E13" s="596"/>
    </row>
    <row r="14" spans="1:5" s="689" customFormat="1" ht="15" customHeight="1">
      <c r="A14" s="778" t="s">
        <v>1041</v>
      </c>
      <c r="B14" s="50"/>
      <c r="C14" s="783" t="s">
        <v>1006</v>
      </c>
      <c r="D14" s="779">
        <f>D15</f>
        <v>12265972110</v>
      </c>
      <c r="E14" s="596"/>
    </row>
    <row r="15" spans="1:5" s="2" customFormat="1" ht="15" customHeight="1">
      <c r="A15" s="49"/>
      <c r="B15" s="24">
        <v>25</v>
      </c>
      <c r="C15" s="601" t="s">
        <v>1040</v>
      </c>
      <c r="D15" s="777">
        <v>12265972110</v>
      </c>
      <c r="E15" s="596"/>
    </row>
    <row r="16" spans="1:5" ht="15" customHeight="1">
      <c r="A16" s="49"/>
      <c r="B16" s="24"/>
      <c r="C16" s="602"/>
      <c r="D16" s="777"/>
      <c r="E16" s="596"/>
    </row>
    <row r="17" spans="1:5" ht="15" customHeight="1">
      <c r="A17" s="49"/>
      <c r="B17" s="50"/>
      <c r="C17" s="601"/>
      <c r="D17" s="777"/>
      <c r="E17" s="596"/>
    </row>
    <row r="18" spans="1:5" ht="15" customHeight="1">
      <c r="A18" s="49"/>
      <c r="B18" s="50"/>
      <c r="C18" s="595"/>
      <c r="D18" s="777"/>
      <c r="E18" s="612"/>
    </row>
    <row r="19" spans="1:5" ht="6" customHeight="1" thickBot="1">
      <c r="A19" s="613"/>
      <c r="B19" s="614"/>
      <c r="C19" s="615"/>
      <c r="D19" s="784"/>
      <c r="E19" s="617"/>
    </row>
    <row r="20" spans="1:5" ht="4.5" customHeight="1" thickTop="1" thickBot="1">
      <c r="A20" s="618"/>
      <c r="B20" s="618"/>
      <c r="C20" s="619"/>
      <c r="D20" s="785"/>
      <c r="E20" s="621"/>
    </row>
    <row r="21" spans="1:5" ht="3" customHeight="1" thickTop="1">
      <c r="A21" s="1162" t="s">
        <v>500</v>
      </c>
      <c r="B21" s="1163"/>
      <c r="C21" s="1164"/>
      <c r="D21" s="1172">
        <f>D10+D14</f>
        <v>24826718921</v>
      </c>
      <c r="E21" s="1170"/>
    </row>
    <row r="22" spans="1:5" ht="17.45" customHeight="1">
      <c r="A22" s="1212"/>
      <c r="B22" s="1230"/>
      <c r="C22" s="1213"/>
      <c r="D22" s="1173"/>
      <c r="E22" s="1174"/>
    </row>
    <row r="23" spans="1:5" ht="3.75" customHeight="1" thickBot="1">
      <c r="A23" s="1165"/>
      <c r="B23" s="1166"/>
      <c r="C23" s="1167"/>
      <c r="D23" s="1175"/>
      <c r="E23" s="1171"/>
    </row>
    <row r="24" spans="1:5" ht="18" customHeight="1" thickTop="1">
      <c r="A24" s="622"/>
      <c r="B24" s="622"/>
      <c r="E24" s="623"/>
    </row>
    <row r="25" spans="1:5" ht="18" customHeight="1">
      <c r="A25" s="622"/>
      <c r="B25" s="622"/>
      <c r="E25" s="623"/>
    </row>
    <row r="26" spans="1:5" ht="18" customHeight="1">
      <c r="A26" s="622"/>
      <c r="B26" s="622"/>
      <c r="E26" s="623"/>
    </row>
    <row r="27" spans="1:5" ht="18" customHeight="1">
      <c r="A27" s="622"/>
      <c r="B27" s="622"/>
      <c r="C27" s="624"/>
      <c r="E27" s="623"/>
    </row>
    <row r="28" spans="1:5" ht="18" customHeight="1">
      <c r="A28" s="622"/>
      <c r="B28" s="622"/>
      <c r="E28" s="623"/>
    </row>
    <row r="29" spans="1:5" ht="18" customHeight="1">
      <c r="A29" s="622"/>
      <c r="B29" s="622"/>
      <c r="E29" s="623"/>
    </row>
    <row r="30" spans="1:5" ht="18" customHeight="1">
      <c r="A30" s="622"/>
      <c r="B30" s="622"/>
      <c r="E30" s="623"/>
    </row>
    <row r="31" spans="1:5" ht="18" customHeight="1">
      <c r="A31" s="622"/>
      <c r="B31" s="622"/>
      <c r="E31" s="623"/>
    </row>
    <row r="32" spans="1:5" ht="18" customHeight="1">
      <c r="A32" s="622"/>
      <c r="B32" s="622"/>
      <c r="E32" s="623"/>
    </row>
    <row r="33" spans="1:5" ht="18" customHeight="1">
      <c r="A33" s="622"/>
      <c r="B33" s="622"/>
      <c r="E33" s="623"/>
    </row>
    <row r="34" spans="1:5" ht="18" customHeight="1">
      <c r="A34" s="622"/>
      <c r="B34" s="622"/>
      <c r="E34" s="623"/>
    </row>
    <row r="35" spans="1:5" ht="18" customHeight="1">
      <c r="A35" s="622"/>
      <c r="B35" s="622"/>
      <c r="E35" s="623"/>
    </row>
    <row r="36" spans="1:5" ht="18" customHeight="1">
      <c r="A36" s="622"/>
      <c r="B36" s="622"/>
      <c r="E36" s="623"/>
    </row>
    <row r="37" spans="1:5" ht="18" customHeight="1">
      <c r="A37" s="622"/>
      <c r="B37" s="622"/>
      <c r="E37" s="623"/>
    </row>
    <row r="38" spans="1:5" ht="18" customHeight="1">
      <c r="A38" s="622"/>
      <c r="B38" s="622"/>
      <c r="E38" s="623"/>
    </row>
    <row r="39" spans="1:5" ht="18" customHeight="1">
      <c r="A39" s="622"/>
      <c r="B39" s="622"/>
      <c r="E39" s="623"/>
    </row>
    <row r="40" spans="1:5" ht="18" customHeight="1">
      <c r="A40" s="622"/>
      <c r="B40" s="622"/>
      <c r="E40" s="623"/>
    </row>
    <row r="41" spans="1:5" ht="18" customHeight="1">
      <c r="A41" s="622"/>
      <c r="B41" s="622"/>
      <c r="E41" s="623"/>
    </row>
    <row r="42" spans="1:5" ht="18" customHeight="1">
      <c r="A42" s="622"/>
      <c r="B42" s="622"/>
      <c r="E42" s="623"/>
    </row>
    <row r="43" spans="1:5" ht="18" customHeight="1">
      <c r="A43" s="622"/>
      <c r="B43" s="622"/>
      <c r="E43" s="623"/>
    </row>
    <row r="44" spans="1:5" ht="18" customHeight="1">
      <c r="A44" s="622"/>
      <c r="B44" s="622"/>
      <c r="E44" s="623"/>
    </row>
    <row r="45" spans="1:5" ht="18" customHeight="1">
      <c r="A45" s="622"/>
      <c r="B45" s="622"/>
      <c r="E45" s="623"/>
    </row>
    <row r="46" spans="1:5" ht="18" customHeight="1">
      <c r="A46" s="622"/>
      <c r="B46" s="622"/>
      <c r="E46" s="623"/>
    </row>
    <row r="47" spans="1:5" ht="18" customHeight="1">
      <c r="A47" s="622"/>
      <c r="B47" s="622"/>
      <c r="E47" s="623"/>
    </row>
    <row r="48" spans="1:5" ht="18" customHeight="1">
      <c r="A48" s="622"/>
      <c r="B48" s="622"/>
      <c r="E48" s="623"/>
    </row>
    <row r="49" spans="1:5" ht="18" customHeight="1">
      <c r="A49" s="622"/>
      <c r="B49" s="622"/>
      <c r="E49" s="623"/>
    </row>
    <row r="50" spans="1:5" ht="18" customHeight="1">
      <c r="A50" s="622"/>
      <c r="B50" s="622"/>
      <c r="E50" s="623"/>
    </row>
    <row r="51" spans="1:5" ht="18" customHeight="1">
      <c r="A51" s="622"/>
      <c r="B51" s="622"/>
      <c r="E51" s="623"/>
    </row>
    <row r="52" spans="1:5" ht="18" customHeight="1">
      <c r="A52" s="622"/>
      <c r="B52" s="622"/>
      <c r="E52" s="623"/>
    </row>
    <row r="53" spans="1:5" ht="18" customHeight="1">
      <c r="E53" s="623"/>
    </row>
    <row r="54" spans="1:5" ht="18" customHeight="1">
      <c r="E54" s="623"/>
    </row>
    <row r="55" spans="1:5" ht="18" customHeight="1">
      <c r="E55" s="623"/>
    </row>
    <row r="56" spans="1:5" ht="18" customHeight="1">
      <c r="E56" s="623"/>
    </row>
    <row r="57" spans="1:5" ht="18" customHeight="1">
      <c r="E57" s="623"/>
    </row>
    <row r="58" spans="1:5" ht="18" customHeight="1">
      <c r="E58" s="623"/>
    </row>
  </sheetData>
  <mergeCells count="8">
    <mergeCell ref="A21:C23"/>
    <mergeCell ref="D21:E23"/>
    <mergeCell ref="A1:E1"/>
    <mergeCell ref="A2:E2"/>
    <mergeCell ref="A3:E3"/>
    <mergeCell ref="A4:E4"/>
    <mergeCell ref="A6:C7"/>
    <mergeCell ref="D6:E7"/>
  </mergeCells>
  <printOptions horizontalCentered="1"/>
  <pageMargins left="0.39370078740157483" right="0.35433070866141736" top="0.59055118110236227" bottom="0.19685039370078741" header="0" footer="0"/>
  <pageSetup scale="90"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65"/>
  <sheetViews>
    <sheetView showGridLines="0" tabSelected="1" topLeftCell="A139" zoomScale="110" zoomScaleNormal="110" zoomScaleSheetLayoutView="80" workbookViewId="0">
      <selection activeCell="L152" sqref="L152"/>
    </sheetView>
  </sheetViews>
  <sheetFormatPr baseColWidth="10" defaultColWidth="11.42578125" defaultRowHeight="12.75"/>
  <cols>
    <col min="1" max="1" width="2.28515625" style="1" bestFit="1" customWidth="1"/>
    <col min="2" max="5" width="2.42578125" style="1" bestFit="1" customWidth="1"/>
    <col min="6" max="6" width="3.5703125" style="1" bestFit="1" customWidth="1"/>
    <col min="7" max="7" width="3.7109375" style="81" bestFit="1" customWidth="1"/>
    <col min="8" max="8" width="76.42578125" style="1" customWidth="1"/>
    <col min="9" max="9" width="20.140625" style="1" customWidth="1"/>
    <col min="10" max="10" width="12" style="1" bestFit="1" customWidth="1"/>
    <col min="11" max="11" width="13.5703125" style="1" customWidth="1"/>
    <col min="12" max="12" width="17.42578125" style="1" customWidth="1"/>
    <col min="13" max="16384" width="11.42578125" style="1"/>
  </cols>
  <sheetData>
    <row r="1" spans="1:9" ht="20.25" customHeight="1">
      <c r="A1" s="978" t="s">
        <v>39</v>
      </c>
      <c r="B1" s="978"/>
      <c r="C1" s="978"/>
      <c r="D1" s="978"/>
      <c r="E1" s="978"/>
      <c r="F1" s="978"/>
      <c r="G1" s="978"/>
      <c r="H1" s="978"/>
      <c r="I1" s="978"/>
    </row>
    <row r="2" spans="1:9" ht="20.25" customHeight="1">
      <c r="A2" s="979" t="s">
        <v>1127</v>
      </c>
      <c r="B2" s="979"/>
      <c r="C2" s="979"/>
      <c r="D2" s="979"/>
      <c r="E2" s="979"/>
      <c r="F2" s="979"/>
      <c r="G2" s="979"/>
      <c r="H2" s="979"/>
      <c r="I2" s="979"/>
    </row>
    <row r="3" spans="1:9" ht="30.75" customHeight="1">
      <c r="A3" s="980" t="s">
        <v>1342</v>
      </c>
      <c r="B3" s="980"/>
      <c r="C3" s="980"/>
      <c r="D3" s="980"/>
      <c r="E3" s="980"/>
      <c r="F3" s="980"/>
      <c r="G3" s="979"/>
      <c r="H3" s="979"/>
      <c r="I3" s="979"/>
    </row>
    <row r="4" spans="1:9" ht="15.75">
      <c r="A4" s="981" t="s">
        <v>2</v>
      </c>
      <c r="B4" s="981"/>
      <c r="C4" s="981"/>
      <c r="D4" s="981"/>
      <c r="E4" s="981"/>
      <c r="F4" s="981"/>
      <c r="G4" s="981"/>
      <c r="H4" s="981"/>
      <c r="I4" s="981"/>
    </row>
    <row r="5" spans="1:9" ht="9.75" customHeight="1" thickBot="1">
      <c r="A5" s="2"/>
      <c r="B5" s="2"/>
      <c r="C5" s="2"/>
      <c r="D5" s="2"/>
      <c r="E5" s="2"/>
      <c r="F5" s="2"/>
      <c r="G5" s="18"/>
      <c r="H5" s="2"/>
      <c r="I5" s="2"/>
    </row>
    <row r="6" spans="1:9" ht="16.5" customHeight="1" thickTop="1" thickBot="1">
      <c r="A6" s="982" t="s">
        <v>40</v>
      </c>
      <c r="B6" s="982"/>
      <c r="C6" s="982"/>
      <c r="D6" s="982"/>
      <c r="E6" s="982"/>
      <c r="F6" s="982"/>
      <c r="G6" s="982"/>
      <c r="H6" s="982"/>
      <c r="I6" s="19" t="s">
        <v>41</v>
      </c>
    </row>
    <row r="7" spans="1:9" ht="10.5" customHeight="1" thickTop="1">
      <c r="A7" s="20"/>
      <c r="B7" s="21"/>
      <c r="C7" s="21"/>
      <c r="D7" s="21"/>
      <c r="E7" s="21"/>
      <c r="F7" s="21"/>
      <c r="G7" s="983"/>
      <c r="H7" s="984"/>
      <c r="I7" s="22"/>
    </row>
    <row r="8" spans="1:9" ht="15">
      <c r="A8" s="23">
        <v>2</v>
      </c>
      <c r="B8" s="24">
        <v>0</v>
      </c>
      <c r="C8" s="24">
        <v>0</v>
      </c>
      <c r="D8" s="24">
        <v>0</v>
      </c>
      <c r="E8" s="24">
        <v>0</v>
      </c>
      <c r="F8" s="24"/>
      <c r="G8" s="25"/>
      <c r="H8" s="26" t="s">
        <v>42</v>
      </c>
      <c r="I8" s="22"/>
    </row>
    <row r="9" spans="1:9" ht="15">
      <c r="A9" s="23">
        <v>2</v>
      </c>
      <c r="B9" s="24">
        <v>1</v>
      </c>
      <c r="C9" s="24">
        <v>0</v>
      </c>
      <c r="D9" s="24">
        <v>0</v>
      </c>
      <c r="E9" s="24">
        <v>0</v>
      </c>
      <c r="F9" s="24"/>
      <c r="G9" s="25"/>
      <c r="H9" s="26" t="s">
        <v>43</v>
      </c>
      <c r="I9" s="22"/>
    </row>
    <row r="10" spans="1:9" ht="15">
      <c r="A10" s="23">
        <v>2</v>
      </c>
      <c r="B10" s="24">
        <v>1</v>
      </c>
      <c r="C10" s="24">
        <v>1</v>
      </c>
      <c r="D10" s="24">
        <v>0</v>
      </c>
      <c r="E10" s="24">
        <v>0</v>
      </c>
      <c r="F10" s="24"/>
      <c r="G10" s="25"/>
      <c r="H10" s="26" t="s">
        <v>44</v>
      </c>
      <c r="I10" s="22"/>
    </row>
    <row r="11" spans="1:9" ht="15">
      <c r="A11" s="23">
        <v>2</v>
      </c>
      <c r="B11" s="24">
        <v>1</v>
      </c>
      <c r="C11" s="24">
        <v>1</v>
      </c>
      <c r="D11" s="24">
        <v>1</v>
      </c>
      <c r="E11" s="24">
        <v>0</v>
      </c>
      <c r="F11" s="24"/>
      <c r="G11" s="25"/>
      <c r="H11" s="26" t="s">
        <v>45</v>
      </c>
      <c r="I11" s="22"/>
    </row>
    <row r="12" spans="1:9" ht="15">
      <c r="A12" s="23">
        <v>2</v>
      </c>
      <c r="B12" s="24">
        <v>1</v>
      </c>
      <c r="C12" s="24">
        <v>1</v>
      </c>
      <c r="D12" s="24">
        <v>1</v>
      </c>
      <c r="E12" s="24">
        <v>1</v>
      </c>
      <c r="F12" s="24"/>
      <c r="G12" s="25"/>
      <c r="H12" s="26" t="s">
        <v>46</v>
      </c>
      <c r="I12" s="22"/>
    </row>
    <row r="13" spans="1:9" ht="14.1" customHeight="1">
      <c r="A13" s="23">
        <v>2</v>
      </c>
      <c r="B13" s="24">
        <v>1</v>
      </c>
      <c r="C13" s="24">
        <v>1</v>
      </c>
      <c r="D13" s="24">
        <v>1</v>
      </c>
      <c r="E13" s="24">
        <v>1</v>
      </c>
      <c r="F13" s="27" t="s">
        <v>47</v>
      </c>
      <c r="G13" s="25"/>
      <c r="H13" s="28" t="s">
        <v>1096</v>
      </c>
      <c r="I13" s="29">
        <v>178799805</v>
      </c>
    </row>
    <row r="14" spans="1:9" ht="5.0999999999999996" customHeight="1">
      <c r="A14" s="23"/>
      <c r="B14" s="24"/>
      <c r="C14" s="24"/>
      <c r="D14" s="24"/>
      <c r="E14" s="24"/>
      <c r="F14" s="27"/>
      <c r="G14" s="25"/>
      <c r="H14" s="28"/>
      <c r="I14" s="29"/>
    </row>
    <row r="15" spans="1:9" ht="14.1" customHeight="1">
      <c r="A15" s="23">
        <v>2</v>
      </c>
      <c r="B15" s="24">
        <v>1</v>
      </c>
      <c r="C15" s="24">
        <v>1</v>
      </c>
      <c r="D15" s="24">
        <v>1</v>
      </c>
      <c r="E15" s="24">
        <v>1</v>
      </c>
      <c r="F15" s="27" t="s">
        <v>48</v>
      </c>
      <c r="G15" s="30"/>
      <c r="H15" s="28" t="s">
        <v>49</v>
      </c>
      <c r="I15" s="29">
        <v>352774420</v>
      </c>
    </row>
    <row r="16" spans="1:9" ht="19.5" customHeight="1">
      <c r="A16" s="23"/>
      <c r="B16" s="24"/>
      <c r="C16" s="24"/>
      <c r="D16" s="24"/>
      <c r="E16" s="24"/>
      <c r="F16" s="27"/>
      <c r="G16" s="30"/>
      <c r="H16" s="31" t="s">
        <v>50</v>
      </c>
      <c r="I16" s="29"/>
    </row>
    <row r="17" spans="1:9" ht="14.1" customHeight="1">
      <c r="A17" s="23">
        <v>2</v>
      </c>
      <c r="B17" s="24">
        <v>1</v>
      </c>
      <c r="C17" s="24">
        <v>1</v>
      </c>
      <c r="D17" s="24">
        <v>1</v>
      </c>
      <c r="E17" s="24">
        <v>1</v>
      </c>
      <c r="F17" s="27" t="s">
        <v>48</v>
      </c>
      <c r="G17" s="30" t="s">
        <v>1235</v>
      </c>
      <c r="H17" s="28" t="s">
        <v>51</v>
      </c>
      <c r="I17" s="29">
        <v>6127842</v>
      </c>
    </row>
    <row r="18" spans="1:9" ht="14.1" customHeight="1">
      <c r="A18" s="23">
        <v>2</v>
      </c>
      <c r="B18" s="24">
        <v>1</v>
      </c>
      <c r="C18" s="24">
        <v>1</v>
      </c>
      <c r="D18" s="24">
        <v>1</v>
      </c>
      <c r="E18" s="24">
        <v>1</v>
      </c>
      <c r="F18" s="27" t="s">
        <v>48</v>
      </c>
      <c r="G18" s="30" t="s">
        <v>1236</v>
      </c>
      <c r="H18" s="28" t="s">
        <v>52</v>
      </c>
      <c r="I18" s="29">
        <v>2797026</v>
      </c>
    </row>
    <row r="19" spans="1:9" ht="14.1" customHeight="1">
      <c r="A19" s="23">
        <v>2</v>
      </c>
      <c r="B19" s="24">
        <v>1</v>
      </c>
      <c r="C19" s="24">
        <v>1</v>
      </c>
      <c r="D19" s="24">
        <v>1</v>
      </c>
      <c r="E19" s="24">
        <v>1</v>
      </c>
      <c r="F19" s="27" t="s">
        <v>48</v>
      </c>
      <c r="G19" s="30" t="s">
        <v>1237</v>
      </c>
      <c r="H19" s="28" t="s">
        <v>53</v>
      </c>
      <c r="I19" s="29">
        <v>6951365</v>
      </c>
    </row>
    <row r="20" spans="1:9" ht="14.1" customHeight="1">
      <c r="A20" s="23">
        <v>2</v>
      </c>
      <c r="B20" s="24">
        <v>1</v>
      </c>
      <c r="C20" s="24">
        <v>1</v>
      </c>
      <c r="D20" s="24">
        <v>1</v>
      </c>
      <c r="E20" s="24">
        <v>1</v>
      </c>
      <c r="F20" s="27" t="s">
        <v>48</v>
      </c>
      <c r="G20" s="30" t="s">
        <v>1238</v>
      </c>
      <c r="H20" s="28" t="s">
        <v>54</v>
      </c>
      <c r="I20" s="29">
        <v>9420992</v>
      </c>
    </row>
    <row r="21" spans="1:9" ht="27.6" customHeight="1">
      <c r="A21" s="23">
        <v>2</v>
      </c>
      <c r="B21" s="24">
        <v>1</v>
      </c>
      <c r="C21" s="24">
        <v>1</v>
      </c>
      <c r="D21" s="24">
        <v>1</v>
      </c>
      <c r="E21" s="24">
        <v>1</v>
      </c>
      <c r="F21" s="27" t="s">
        <v>48</v>
      </c>
      <c r="G21" s="30" t="s">
        <v>1239</v>
      </c>
      <c r="H21" s="28" t="s">
        <v>55</v>
      </c>
      <c r="I21" s="29">
        <v>3172243</v>
      </c>
    </row>
    <row r="22" spans="1:9" ht="16.899999999999999" customHeight="1">
      <c r="A22" s="23">
        <v>2</v>
      </c>
      <c r="B22" s="24">
        <v>1</v>
      </c>
      <c r="C22" s="24">
        <v>1</v>
      </c>
      <c r="D22" s="24">
        <v>1</v>
      </c>
      <c r="E22" s="24">
        <v>1</v>
      </c>
      <c r="F22" s="27" t="s">
        <v>48</v>
      </c>
      <c r="G22" s="30" t="s">
        <v>1240</v>
      </c>
      <c r="H22" s="28" t="s">
        <v>56</v>
      </c>
      <c r="I22" s="29">
        <v>58388978</v>
      </c>
    </row>
    <row r="23" spans="1:9" ht="5.0999999999999996" customHeight="1">
      <c r="A23" s="23"/>
      <c r="B23" s="24"/>
      <c r="C23" s="24"/>
      <c r="D23" s="24"/>
      <c r="E23" s="24"/>
      <c r="F23" s="27"/>
      <c r="G23" s="30"/>
      <c r="H23" s="32"/>
      <c r="I23" s="29"/>
    </row>
    <row r="24" spans="1:9" ht="14.1" customHeight="1">
      <c r="A24" s="23">
        <v>2</v>
      </c>
      <c r="B24" s="24">
        <v>1</v>
      </c>
      <c r="C24" s="24">
        <v>1</v>
      </c>
      <c r="D24" s="24">
        <v>1</v>
      </c>
      <c r="E24" s="24">
        <v>1</v>
      </c>
      <c r="F24" s="27" t="s">
        <v>57</v>
      </c>
      <c r="G24" s="30"/>
      <c r="H24" s="32" t="s">
        <v>58</v>
      </c>
      <c r="I24" s="29">
        <v>369176749</v>
      </c>
    </row>
    <row r="25" spans="1:9" ht="21.75" customHeight="1">
      <c r="A25" s="23"/>
      <c r="B25" s="24"/>
      <c r="C25" s="24"/>
      <c r="D25" s="24"/>
      <c r="E25" s="24"/>
      <c r="F25" s="27"/>
      <c r="G25" s="30"/>
      <c r="H25" s="33" t="s">
        <v>50</v>
      </c>
      <c r="I25" s="29"/>
    </row>
    <row r="26" spans="1:9">
      <c r="A26" s="23">
        <v>2</v>
      </c>
      <c r="B26" s="24">
        <v>1</v>
      </c>
      <c r="C26" s="24">
        <v>1</v>
      </c>
      <c r="D26" s="24">
        <v>1</v>
      </c>
      <c r="E26" s="24">
        <v>1</v>
      </c>
      <c r="F26" s="27" t="s">
        <v>57</v>
      </c>
      <c r="G26" s="34" t="s">
        <v>528</v>
      </c>
      <c r="H26" s="32" t="s">
        <v>59</v>
      </c>
      <c r="I26" s="29">
        <v>412965148</v>
      </c>
    </row>
    <row r="27" spans="1:9" ht="5.0999999999999996" customHeight="1">
      <c r="A27" s="23"/>
      <c r="B27" s="24"/>
      <c r="C27" s="24"/>
      <c r="D27" s="24"/>
      <c r="E27" s="24"/>
      <c r="F27" s="27"/>
      <c r="G27" s="30"/>
      <c r="H27" s="28"/>
      <c r="I27" s="29"/>
    </row>
    <row r="28" spans="1:9" ht="14.1" customHeight="1">
      <c r="A28" s="23">
        <v>2</v>
      </c>
      <c r="B28" s="24">
        <v>1</v>
      </c>
      <c r="C28" s="24">
        <v>1</v>
      </c>
      <c r="D28" s="24">
        <v>1</v>
      </c>
      <c r="E28" s="24">
        <v>1</v>
      </c>
      <c r="F28" s="27" t="s">
        <v>60</v>
      </c>
      <c r="G28" s="30"/>
      <c r="H28" s="28" t="s">
        <v>61</v>
      </c>
      <c r="I28" s="29">
        <v>41204918</v>
      </c>
    </row>
    <row r="29" spans="1:9" ht="18" customHeight="1">
      <c r="A29" s="23"/>
      <c r="B29" s="24"/>
      <c r="C29" s="24"/>
      <c r="D29" s="24"/>
      <c r="E29" s="24"/>
      <c r="F29" s="27"/>
      <c r="G29" s="30"/>
      <c r="H29" s="33" t="s">
        <v>50</v>
      </c>
      <c r="I29" s="29"/>
    </row>
    <row r="30" spans="1:9" ht="14.1" customHeight="1">
      <c r="A30" s="23">
        <v>2</v>
      </c>
      <c r="B30" s="24">
        <v>1</v>
      </c>
      <c r="C30" s="24">
        <v>1</v>
      </c>
      <c r="D30" s="24">
        <v>1</v>
      </c>
      <c r="E30" s="24">
        <v>1</v>
      </c>
      <c r="F30" s="27" t="s">
        <v>60</v>
      </c>
      <c r="G30" s="30">
        <v>19</v>
      </c>
      <c r="H30" s="28" t="s">
        <v>62</v>
      </c>
      <c r="I30" s="29">
        <v>5497638</v>
      </c>
    </row>
    <row r="31" spans="1:9" ht="5.0999999999999996" customHeight="1">
      <c r="A31" s="23"/>
      <c r="B31" s="24"/>
      <c r="C31" s="24"/>
      <c r="D31" s="24"/>
      <c r="E31" s="24"/>
      <c r="F31" s="27"/>
      <c r="G31" s="30"/>
      <c r="H31" s="28"/>
      <c r="I31" s="29"/>
    </row>
    <row r="32" spans="1:9" ht="14.1" customHeight="1">
      <c r="A32" s="23">
        <v>2</v>
      </c>
      <c r="B32" s="24">
        <v>1</v>
      </c>
      <c r="C32" s="24">
        <v>1</v>
      </c>
      <c r="D32" s="24">
        <v>1</v>
      </c>
      <c r="E32" s="24">
        <v>1</v>
      </c>
      <c r="F32" s="27" t="s">
        <v>63</v>
      </c>
      <c r="G32" s="30"/>
      <c r="H32" s="28" t="s">
        <v>64</v>
      </c>
      <c r="I32" s="29">
        <v>595831253</v>
      </c>
    </row>
    <row r="33" spans="1:9" ht="5.0999999999999996" customHeight="1">
      <c r="A33" s="23"/>
      <c r="B33" s="24"/>
      <c r="C33" s="24"/>
      <c r="D33" s="24"/>
      <c r="E33" s="24"/>
      <c r="F33" s="27"/>
      <c r="G33" s="30"/>
      <c r="H33" s="28"/>
      <c r="I33" s="29"/>
    </row>
    <row r="34" spans="1:9" ht="14.1" customHeight="1">
      <c r="A34" s="23">
        <v>2</v>
      </c>
      <c r="B34" s="24">
        <v>1</v>
      </c>
      <c r="C34" s="24">
        <v>1</v>
      </c>
      <c r="D34" s="24">
        <v>1</v>
      </c>
      <c r="E34" s="24">
        <v>1</v>
      </c>
      <c r="F34" s="27" t="s">
        <v>65</v>
      </c>
      <c r="G34" s="30"/>
      <c r="H34" s="28" t="s">
        <v>66</v>
      </c>
      <c r="I34" s="29">
        <v>320802602</v>
      </c>
    </row>
    <row r="35" spans="1:9" ht="18" customHeight="1">
      <c r="A35" s="23"/>
      <c r="B35" s="24"/>
      <c r="C35" s="24"/>
      <c r="D35" s="24"/>
      <c r="E35" s="24"/>
      <c r="F35" s="27"/>
      <c r="G35" s="30"/>
      <c r="H35" s="35" t="s">
        <v>50</v>
      </c>
      <c r="I35" s="29"/>
    </row>
    <row r="36" spans="1:9" ht="18" customHeight="1">
      <c r="A36" s="23">
        <v>2</v>
      </c>
      <c r="B36" s="24">
        <v>1</v>
      </c>
      <c r="C36" s="24">
        <v>1</v>
      </c>
      <c r="D36" s="24">
        <v>1</v>
      </c>
      <c r="E36" s="24">
        <v>1</v>
      </c>
      <c r="F36" s="27" t="s">
        <v>65</v>
      </c>
      <c r="G36" s="30" t="s">
        <v>1242</v>
      </c>
      <c r="H36" s="28" t="s">
        <v>1243</v>
      </c>
      <c r="I36" s="29">
        <v>2487612</v>
      </c>
    </row>
    <row r="37" spans="1:9" ht="14.1" customHeight="1">
      <c r="A37" s="23">
        <v>2</v>
      </c>
      <c r="B37" s="24">
        <v>1</v>
      </c>
      <c r="C37" s="24">
        <v>1</v>
      </c>
      <c r="D37" s="24">
        <v>1</v>
      </c>
      <c r="E37" s="24">
        <v>1</v>
      </c>
      <c r="F37" s="27" t="s">
        <v>65</v>
      </c>
      <c r="G37" s="30" t="s">
        <v>72</v>
      </c>
      <c r="H37" s="28" t="s">
        <v>68</v>
      </c>
      <c r="I37" s="29">
        <v>5480348</v>
      </c>
    </row>
    <row r="38" spans="1:9" ht="14.1" customHeight="1">
      <c r="A38" s="23">
        <v>2</v>
      </c>
      <c r="B38" s="24">
        <v>1</v>
      </c>
      <c r="C38" s="24">
        <v>1</v>
      </c>
      <c r="D38" s="24">
        <v>1</v>
      </c>
      <c r="E38" s="24">
        <v>1</v>
      </c>
      <c r="F38" s="27" t="s">
        <v>65</v>
      </c>
      <c r="G38" s="30" t="s">
        <v>74</v>
      </c>
      <c r="H38" s="28" t="s">
        <v>1245</v>
      </c>
      <c r="I38" s="29">
        <v>4537115</v>
      </c>
    </row>
    <row r="39" spans="1:9" ht="5.0999999999999996" customHeight="1">
      <c r="A39" s="23"/>
      <c r="B39" s="24"/>
      <c r="C39" s="24"/>
      <c r="D39" s="24"/>
      <c r="E39" s="24"/>
      <c r="F39" s="27"/>
      <c r="G39" s="30"/>
      <c r="H39" s="28"/>
      <c r="I39" s="29"/>
    </row>
    <row r="40" spans="1:9" ht="14.1" customHeight="1">
      <c r="A40" s="23">
        <v>2</v>
      </c>
      <c r="B40" s="24">
        <v>1</v>
      </c>
      <c r="C40" s="24">
        <v>1</v>
      </c>
      <c r="D40" s="24">
        <v>1</v>
      </c>
      <c r="E40" s="24">
        <v>1</v>
      </c>
      <c r="F40" s="27" t="s">
        <v>69</v>
      </c>
      <c r="G40" s="30"/>
      <c r="H40" s="28" t="s">
        <v>70</v>
      </c>
      <c r="I40" s="29">
        <v>396854906</v>
      </c>
    </row>
    <row r="41" spans="1:9" ht="5.0999999999999996" customHeight="1">
      <c r="A41" s="23"/>
      <c r="B41" s="24"/>
      <c r="C41" s="24"/>
      <c r="D41" s="24"/>
      <c r="E41" s="24"/>
      <c r="F41" s="27"/>
      <c r="G41" s="30"/>
      <c r="H41" s="28"/>
      <c r="I41" s="29"/>
    </row>
    <row r="42" spans="1:9" ht="14.1" customHeight="1">
      <c r="A42" s="23">
        <v>2</v>
      </c>
      <c r="B42" s="24">
        <v>1</v>
      </c>
      <c r="C42" s="24">
        <v>1</v>
      </c>
      <c r="D42" s="24">
        <v>1</v>
      </c>
      <c r="E42" s="24">
        <v>1</v>
      </c>
      <c r="F42" s="27" t="s">
        <v>67</v>
      </c>
      <c r="G42" s="30"/>
      <c r="H42" s="28" t="s">
        <v>71</v>
      </c>
      <c r="I42" s="29">
        <v>39713584</v>
      </c>
    </row>
    <row r="43" spans="1:9" ht="15" customHeight="1">
      <c r="A43" s="23"/>
      <c r="B43" s="24"/>
      <c r="C43" s="24"/>
      <c r="D43" s="24"/>
      <c r="E43" s="24"/>
      <c r="F43" s="27"/>
      <c r="G43" s="30"/>
      <c r="H43" s="35" t="s">
        <v>50</v>
      </c>
      <c r="I43" s="29"/>
    </row>
    <row r="44" spans="1:9" ht="14.1" customHeight="1">
      <c r="A44" s="23">
        <v>2</v>
      </c>
      <c r="B44" s="24">
        <v>1</v>
      </c>
      <c r="C44" s="24">
        <v>1</v>
      </c>
      <c r="D44" s="24">
        <v>1</v>
      </c>
      <c r="E44" s="24">
        <v>1</v>
      </c>
      <c r="F44" s="27" t="s">
        <v>67</v>
      </c>
      <c r="G44" s="30" t="s">
        <v>72</v>
      </c>
      <c r="H44" s="36" t="s">
        <v>73</v>
      </c>
      <c r="I44" s="29">
        <v>5383479</v>
      </c>
    </row>
    <row r="45" spans="1:9" ht="14.1" customHeight="1">
      <c r="A45" s="23">
        <v>2</v>
      </c>
      <c r="B45" s="24">
        <v>1</v>
      </c>
      <c r="C45" s="24">
        <v>1</v>
      </c>
      <c r="D45" s="24">
        <v>1</v>
      </c>
      <c r="E45" s="24">
        <v>1</v>
      </c>
      <c r="F45" s="27" t="s">
        <v>67</v>
      </c>
      <c r="G45" s="30" t="s">
        <v>74</v>
      </c>
      <c r="H45" s="36" t="s">
        <v>75</v>
      </c>
      <c r="I45" s="29">
        <v>5086783</v>
      </c>
    </row>
    <row r="46" spans="1:9" ht="14.1" customHeight="1">
      <c r="A46" s="23">
        <v>2</v>
      </c>
      <c r="B46" s="24">
        <v>1</v>
      </c>
      <c r="C46" s="24">
        <v>1</v>
      </c>
      <c r="D46" s="24">
        <v>1</v>
      </c>
      <c r="E46" s="24">
        <v>1</v>
      </c>
      <c r="F46" s="27" t="s">
        <v>67</v>
      </c>
      <c r="G46" s="30" t="s">
        <v>76</v>
      </c>
      <c r="H46" s="36" t="s">
        <v>77</v>
      </c>
      <c r="I46" s="29">
        <v>5235678</v>
      </c>
    </row>
    <row r="47" spans="1:9" ht="5.0999999999999996" customHeight="1">
      <c r="A47" s="23"/>
      <c r="B47" s="24"/>
      <c r="C47" s="24"/>
      <c r="D47" s="24"/>
      <c r="E47" s="24"/>
      <c r="F47" s="27"/>
      <c r="G47" s="30"/>
      <c r="H47" s="28"/>
      <c r="I47" s="29"/>
    </row>
    <row r="48" spans="1:9" ht="14.1" customHeight="1">
      <c r="A48" s="23">
        <v>2</v>
      </c>
      <c r="B48" s="24">
        <v>1</v>
      </c>
      <c r="C48" s="24">
        <v>1</v>
      </c>
      <c r="D48" s="24">
        <v>1</v>
      </c>
      <c r="E48" s="24">
        <v>1</v>
      </c>
      <c r="F48" s="27" t="s">
        <v>78</v>
      </c>
      <c r="G48" s="30"/>
      <c r="H48" s="28" t="s">
        <v>79</v>
      </c>
      <c r="I48" s="29">
        <v>162865574</v>
      </c>
    </row>
    <row r="49" spans="1:9" ht="4.9000000000000004" customHeight="1">
      <c r="A49" s="23"/>
      <c r="B49" s="24"/>
      <c r="C49" s="24"/>
      <c r="D49" s="24"/>
      <c r="E49" s="24"/>
      <c r="F49" s="27"/>
      <c r="G49" s="34"/>
      <c r="H49" s="28"/>
      <c r="I49" s="29"/>
    </row>
    <row r="50" spans="1:9" ht="14.1" customHeight="1">
      <c r="A50" s="23">
        <v>2</v>
      </c>
      <c r="B50" s="24">
        <v>1</v>
      </c>
      <c r="C50" s="24">
        <v>1</v>
      </c>
      <c r="D50" s="24">
        <v>1</v>
      </c>
      <c r="E50" s="24">
        <v>1</v>
      </c>
      <c r="F50" s="37">
        <v>10</v>
      </c>
      <c r="G50" s="30"/>
      <c r="H50" s="28" t="s">
        <v>80</v>
      </c>
      <c r="I50" s="29">
        <v>389568034</v>
      </c>
    </row>
    <row r="51" spans="1:9" ht="14.25" customHeight="1">
      <c r="A51" s="23"/>
      <c r="B51" s="24"/>
      <c r="C51" s="24"/>
      <c r="D51" s="24"/>
      <c r="E51" s="24"/>
      <c r="F51" s="27"/>
      <c r="G51" s="30"/>
      <c r="H51" s="31" t="s">
        <v>50</v>
      </c>
      <c r="I51" s="29"/>
    </row>
    <row r="52" spans="1:9" ht="14.1" customHeight="1">
      <c r="A52" s="23">
        <v>2</v>
      </c>
      <c r="B52" s="24">
        <v>1</v>
      </c>
      <c r="C52" s="24">
        <v>1</v>
      </c>
      <c r="D52" s="24">
        <v>1</v>
      </c>
      <c r="E52" s="24">
        <v>1</v>
      </c>
      <c r="F52" s="37">
        <v>10</v>
      </c>
      <c r="G52" s="30" t="s">
        <v>81</v>
      </c>
      <c r="H52" s="28" t="s">
        <v>82</v>
      </c>
      <c r="I52" s="29">
        <v>1918609</v>
      </c>
    </row>
    <row r="53" spans="1:9" ht="5.0999999999999996" customHeight="1">
      <c r="A53" s="23"/>
      <c r="B53" s="24"/>
      <c r="C53" s="24"/>
      <c r="D53" s="24"/>
      <c r="E53" s="24"/>
      <c r="F53" s="37"/>
      <c r="G53" s="30"/>
      <c r="H53" s="28"/>
      <c r="I53" s="29"/>
    </row>
    <row r="54" spans="1:9" ht="14.1" customHeight="1">
      <c r="A54" s="23">
        <v>2</v>
      </c>
      <c r="B54" s="24">
        <v>1</v>
      </c>
      <c r="C54" s="24">
        <v>1</v>
      </c>
      <c r="D54" s="24">
        <v>1</v>
      </c>
      <c r="E54" s="24">
        <v>1</v>
      </c>
      <c r="F54" s="37">
        <v>11</v>
      </c>
      <c r="G54" s="30"/>
      <c r="H54" s="28" t="s">
        <v>83</v>
      </c>
      <c r="I54" s="29">
        <v>21159297</v>
      </c>
    </row>
    <row r="55" spans="1:9" ht="5.0999999999999996" customHeight="1">
      <c r="A55" s="23"/>
      <c r="B55" s="24"/>
      <c r="C55" s="24"/>
      <c r="D55" s="24"/>
      <c r="E55" s="24"/>
      <c r="F55" s="37"/>
      <c r="G55" s="30"/>
      <c r="H55" s="28"/>
      <c r="I55" s="29"/>
    </row>
    <row r="56" spans="1:9" ht="14.1" customHeight="1">
      <c r="A56" s="23">
        <v>2</v>
      </c>
      <c r="B56" s="24">
        <v>1</v>
      </c>
      <c r="C56" s="24">
        <v>1</v>
      </c>
      <c r="D56" s="24">
        <v>1</v>
      </c>
      <c r="E56" s="24">
        <v>1</v>
      </c>
      <c r="F56" s="37">
        <v>12</v>
      </c>
      <c r="G56" s="30"/>
      <c r="H56" s="28" t="s">
        <v>84</v>
      </c>
      <c r="I56" s="29">
        <v>121030999</v>
      </c>
    </row>
    <row r="57" spans="1:9" ht="5.0999999999999996" customHeight="1">
      <c r="A57" s="23"/>
      <c r="B57" s="24"/>
      <c r="C57" s="24"/>
      <c r="D57" s="24"/>
      <c r="E57" s="24"/>
      <c r="F57" s="37"/>
      <c r="G57" s="30"/>
      <c r="H57" s="28"/>
      <c r="I57" s="29"/>
    </row>
    <row r="58" spans="1:9" ht="14.1" customHeight="1">
      <c r="A58" s="23">
        <v>2</v>
      </c>
      <c r="B58" s="24">
        <v>1</v>
      </c>
      <c r="C58" s="24">
        <v>1</v>
      </c>
      <c r="D58" s="24">
        <v>1</v>
      </c>
      <c r="E58" s="24">
        <v>1</v>
      </c>
      <c r="F58" s="37">
        <v>13</v>
      </c>
      <c r="G58" s="30"/>
      <c r="H58" s="28" t="s">
        <v>85</v>
      </c>
      <c r="I58" s="29">
        <v>124631291</v>
      </c>
    </row>
    <row r="59" spans="1:9" ht="5.0999999999999996" customHeight="1">
      <c r="A59" s="23"/>
      <c r="B59" s="24"/>
      <c r="C59" s="24"/>
      <c r="D59" s="24"/>
      <c r="E59" s="24"/>
      <c r="F59" s="37"/>
      <c r="G59" s="30"/>
      <c r="H59" s="28"/>
      <c r="I59" s="29"/>
    </row>
    <row r="60" spans="1:9" ht="14.1" customHeight="1">
      <c r="A60" s="23">
        <v>2</v>
      </c>
      <c r="B60" s="24">
        <v>1</v>
      </c>
      <c r="C60" s="24">
        <v>1</v>
      </c>
      <c r="D60" s="24">
        <v>1</v>
      </c>
      <c r="E60" s="24">
        <v>1</v>
      </c>
      <c r="F60" s="37">
        <v>14</v>
      </c>
      <c r="G60" s="30"/>
      <c r="H60" s="28" t="s">
        <v>86</v>
      </c>
      <c r="I60" s="29">
        <v>626933457</v>
      </c>
    </row>
    <row r="61" spans="1:9" ht="5.0999999999999996" customHeight="1">
      <c r="A61" s="23"/>
      <c r="B61" s="24"/>
      <c r="C61" s="24"/>
      <c r="D61" s="24"/>
      <c r="E61" s="24"/>
      <c r="F61" s="27"/>
      <c r="G61" s="30"/>
      <c r="H61" s="28"/>
      <c r="I61" s="29"/>
    </row>
    <row r="62" spans="1:9" ht="14.1" customHeight="1">
      <c r="A62" s="23">
        <v>2</v>
      </c>
      <c r="B62" s="24">
        <v>1</v>
      </c>
      <c r="C62" s="24">
        <v>1</v>
      </c>
      <c r="D62" s="24">
        <v>1</v>
      </c>
      <c r="E62" s="24">
        <v>1</v>
      </c>
      <c r="F62" s="37">
        <v>15</v>
      </c>
      <c r="G62" s="30"/>
      <c r="H62" s="28" t="s">
        <v>87</v>
      </c>
      <c r="I62" s="29">
        <v>92684978</v>
      </c>
    </row>
    <row r="63" spans="1:9" ht="5.0999999999999996" customHeight="1">
      <c r="A63" s="23"/>
      <c r="B63" s="24"/>
      <c r="C63" s="24"/>
      <c r="D63" s="24"/>
      <c r="E63" s="24"/>
      <c r="F63" s="37"/>
      <c r="G63" s="30"/>
      <c r="H63" s="28"/>
      <c r="I63" s="29"/>
    </row>
    <row r="64" spans="1:9" ht="14.1" customHeight="1">
      <c r="A64" s="23">
        <v>2</v>
      </c>
      <c r="B64" s="24">
        <v>1</v>
      </c>
      <c r="C64" s="24">
        <v>1</v>
      </c>
      <c r="D64" s="24">
        <v>1</v>
      </c>
      <c r="E64" s="24">
        <v>1</v>
      </c>
      <c r="F64" s="37">
        <v>16</v>
      </c>
      <c r="G64" s="30"/>
      <c r="H64" s="38" t="s">
        <v>89</v>
      </c>
      <c r="I64" s="29">
        <v>92168764</v>
      </c>
    </row>
    <row r="65" spans="1:9" ht="5.0999999999999996" customHeight="1">
      <c r="A65" s="23"/>
      <c r="B65" s="24"/>
      <c r="C65" s="24"/>
      <c r="D65" s="24"/>
      <c r="E65" s="24"/>
      <c r="F65" s="37"/>
      <c r="G65" s="30"/>
      <c r="H65" s="38"/>
      <c r="I65" s="29"/>
    </row>
    <row r="66" spans="1:9" ht="14.1" customHeight="1">
      <c r="A66" s="23">
        <v>2</v>
      </c>
      <c r="B66" s="24">
        <v>1</v>
      </c>
      <c r="C66" s="24">
        <v>1</v>
      </c>
      <c r="D66" s="24">
        <v>1</v>
      </c>
      <c r="E66" s="24">
        <v>1</v>
      </c>
      <c r="F66" s="37">
        <v>17</v>
      </c>
      <c r="G66" s="30"/>
      <c r="H66" s="28" t="s">
        <v>88</v>
      </c>
      <c r="I66" s="29">
        <v>33792212</v>
      </c>
    </row>
    <row r="67" spans="1:9" ht="5.0999999999999996" customHeight="1">
      <c r="A67" s="23"/>
      <c r="B67" s="24"/>
      <c r="C67" s="24"/>
      <c r="D67" s="24"/>
      <c r="E67" s="24"/>
      <c r="F67" s="37"/>
      <c r="G67" s="30"/>
      <c r="H67" s="28"/>
      <c r="I67" s="29"/>
    </row>
    <row r="68" spans="1:9" ht="14.1" customHeight="1">
      <c r="A68" s="23">
        <v>2</v>
      </c>
      <c r="B68" s="24">
        <v>1</v>
      </c>
      <c r="C68" s="24">
        <v>1</v>
      </c>
      <c r="D68" s="24">
        <v>1</v>
      </c>
      <c r="E68" s="24">
        <v>1</v>
      </c>
      <c r="F68" s="37">
        <v>18</v>
      </c>
      <c r="G68" s="30"/>
      <c r="H68" s="28" t="s">
        <v>90</v>
      </c>
      <c r="I68" s="29">
        <v>421644622</v>
      </c>
    </row>
    <row r="69" spans="1:9" ht="4.1500000000000004" customHeight="1">
      <c r="A69" s="23"/>
      <c r="B69" s="24"/>
      <c r="C69" s="24"/>
      <c r="D69" s="24"/>
      <c r="E69" s="24"/>
      <c r="F69" s="37"/>
      <c r="G69" s="30"/>
      <c r="H69" s="28"/>
      <c r="I69" s="29"/>
    </row>
    <row r="70" spans="1:9" ht="14.1" customHeight="1" thickBot="1">
      <c r="A70" s="42">
        <v>2</v>
      </c>
      <c r="B70" s="43">
        <v>1</v>
      </c>
      <c r="C70" s="43">
        <v>1</v>
      </c>
      <c r="D70" s="43">
        <v>1</v>
      </c>
      <c r="E70" s="43">
        <v>1</v>
      </c>
      <c r="F70" s="44">
        <v>19</v>
      </c>
      <c r="G70" s="45"/>
      <c r="H70" s="52" t="s">
        <v>91</v>
      </c>
      <c r="I70" s="46">
        <v>201444083</v>
      </c>
    </row>
    <row r="71" spans="1:9" ht="5.0999999999999996" customHeight="1" thickTop="1">
      <c r="A71" s="39"/>
      <c r="B71" s="40"/>
      <c r="C71" s="40"/>
      <c r="D71" s="40"/>
      <c r="E71" s="40"/>
      <c r="F71" s="40"/>
      <c r="G71" s="30"/>
      <c r="H71" s="41"/>
      <c r="I71" s="29"/>
    </row>
    <row r="72" spans="1:9" ht="14.1" customHeight="1">
      <c r="A72" s="23">
        <v>2</v>
      </c>
      <c r="B72" s="24">
        <v>1</v>
      </c>
      <c r="C72" s="24">
        <v>1</v>
      </c>
      <c r="D72" s="24">
        <v>1</v>
      </c>
      <c r="E72" s="24">
        <v>1</v>
      </c>
      <c r="F72" s="37">
        <v>20</v>
      </c>
      <c r="G72" s="30"/>
      <c r="H72" s="40" t="s">
        <v>92</v>
      </c>
      <c r="I72" s="29">
        <v>409358843</v>
      </c>
    </row>
    <row r="73" spans="1:9" ht="5.0999999999999996" customHeight="1">
      <c r="A73" s="23"/>
      <c r="B73" s="24"/>
      <c r="C73" s="24"/>
      <c r="D73" s="24"/>
      <c r="E73" s="24"/>
      <c r="F73" s="37"/>
      <c r="G73" s="30"/>
      <c r="H73" s="40"/>
      <c r="I73" s="29"/>
    </row>
    <row r="74" spans="1:9" ht="17.25" customHeight="1">
      <c r="A74" s="23"/>
      <c r="B74" s="24"/>
      <c r="C74" s="24"/>
      <c r="D74" s="24"/>
      <c r="E74" s="24"/>
      <c r="F74" s="24"/>
      <c r="G74" s="30"/>
      <c r="H74" s="31" t="s">
        <v>93</v>
      </c>
      <c r="I74" s="47">
        <f>SUM(I13:I72)</f>
        <v>5527891247</v>
      </c>
    </row>
    <row r="75" spans="1:9" ht="5.0999999999999996" customHeight="1">
      <c r="A75" s="23"/>
      <c r="B75" s="24"/>
      <c r="C75" s="24"/>
      <c r="D75" s="24"/>
      <c r="E75" s="24"/>
      <c r="F75" s="24"/>
      <c r="G75" s="30"/>
      <c r="H75" s="35"/>
      <c r="I75" s="48"/>
    </row>
    <row r="76" spans="1:9" ht="14.1" customHeight="1">
      <c r="A76" s="23">
        <v>2</v>
      </c>
      <c r="B76" s="24">
        <v>0</v>
      </c>
      <c r="C76" s="24">
        <v>0</v>
      </c>
      <c r="D76" s="24">
        <v>0</v>
      </c>
      <c r="E76" s="24">
        <v>0</v>
      </c>
      <c r="F76" s="24"/>
      <c r="G76" s="25"/>
      <c r="H76" s="26" t="s">
        <v>42</v>
      </c>
      <c r="I76" s="48"/>
    </row>
    <row r="77" spans="1:9" ht="14.1" customHeight="1">
      <c r="A77" s="23">
        <v>2</v>
      </c>
      <c r="B77" s="24">
        <v>1</v>
      </c>
      <c r="C77" s="24">
        <v>0</v>
      </c>
      <c r="D77" s="24">
        <v>0</v>
      </c>
      <c r="E77" s="24">
        <v>0</v>
      </c>
      <c r="F77" s="24"/>
      <c r="G77" s="25"/>
      <c r="H77" s="26" t="s">
        <v>43</v>
      </c>
      <c r="I77" s="48"/>
    </row>
    <row r="78" spans="1:9" ht="14.1" customHeight="1">
      <c r="A78" s="23">
        <v>2</v>
      </c>
      <c r="B78" s="24">
        <v>1</v>
      </c>
      <c r="C78" s="24">
        <v>1</v>
      </c>
      <c r="D78" s="24">
        <v>0</v>
      </c>
      <c r="E78" s="24">
        <v>0</v>
      </c>
      <c r="F78" s="24"/>
      <c r="G78" s="25"/>
      <c r="H78" s="26" t="s">
        <v>44</v>
      </c>
      <c r="I78" s="48"/>
    </row>
    <row r="79" spans="1:9" ht="14.1" customHeight="1">
      <c r="A79" s="23">
        <v>2</v>
      </c>
      <c r="B79" s="24">
        <v>1</v>
      </c>
      <c r="C79" s="24">
        <v>1</v>
      </c>
      <c r="D79" s="24">
        <v>1</v>
      </c>
      <c r="E79" s="24">
        <v>0</v>
      </c>
      <c r="F79" s="24"/>
      <c r="G79" s="25"/>
      <c r="H79" s="26" t="s">
        <v>45</v>
      </c>
      <c r="I79" s="48"/>
    </row>
    <row r="80" spans="1:9" ht="14.1" customHeight="1">
      <c r="A80" s="23">
        <v>2</v>
      </c>
      <c r="B80" s="24">
        <v>1</v>
      </c>
      <c r="C80" s="24">
        <v>1</v>
      </c>
      <c r="D80" s="24">
        <v>1</v>
      </c>
      <c r="E80" s="24">
        <v>2</v>
      </c>
      <c r="F80" s="24"/>
      <c r="G80" s="30"/>
      <c r="H80" s="26" t="s">
        <v>94</v>
      </c>
      <c r="I80" s="48"/>
    </row>
    <row r="81" spans="1:9" ht="14.1" customHeight="1">
      <c r="A81" s="23">
        <v>2</v>
      </c>
      <c r="B81" s="24">
        <v>1</v>
      </c>
      <c r="C81" s="24">
        <v>1</v>
      </c>
      <c r="D81" s="24">
        <v>1</v>
      </c>
      <c r="E81" s="24">
        <v>2</v>
      </c>
      <c r="F81" s="24">
        <v>21</v>
      </c>
      <c r="G81" s="30"/>
      <c r="H81" s="26" t="s">
        <v>94</v>
      </c>
      <c r="I81" s="48"/>
    </row>
    <row r="82" spans="1:9" ht="14.1" customHeight="1">
      <c r="A82" s="23"/>
      <c r="B82" s="24"/>
      <c r="C82" s="24"/>
      <c r="D82" s="24"/>
      <c r="E82" s="24"/>
      <c r="F82" s="24"/>
      <c r="G82" s="30"/>
      <c r="H82" s="28" t="s">
        <v>95</v>
      </c>
      <c r="I82" s="29">
        <v>110491896</v>
      </c>
    </row>
    <row r="83" spans="1:9" ht="14.1" customHeight="1">
      <c r="A83" s="23"/>
      <c r="B83" s="24"/>
      <c r="C83" s="24"/>
      <c r="D83" s="24"/>
      <c r="E83" s="24"/>
      <c r="F83" s="24"/>
      <c r="G83" s="30"/>
      <c r="H83" s="28" t="s">
        <v>96</v>
      </c>
      <c r="I83" s="29">
        <v>9157228</v>
      </c>
    </row>
    <row r="84" spans="1:9" ht="14.1" customHeight="1">
      <c r="A84" s="23"/>
      <c r="B84" s="24"/>
      <c r="C84" s="24"/>
      <c r="D84" s="24"/>
      <c r="E84" s="24"/>
      <c r="F84" s="24"/>
      <c r="G84" s="30"/>
      <c r="H84" s="28" t="s">
        <v>97</v>
      </c>
      <c r="I84" s="29">
        <v>32945276</v>
      </c>
    </row>
    <row r="85" spans="1:9" ht="14.1" customHeight="1">
      <c r="A85" s="23"/>
      <c r="B85" s="24"/>
      <c r="C85" s="24"/>
      <c r="D85" s="24"/>
      <c r="E85" s="24"/>
      <c r="F85" s="24"/>
      <c r="G85" s="30"/>
      <c r="H85" s="28" t="s">
        <v>98</v>
      </c>
      <c r="I85" s="29">
        <v>49819200</v>
      </c>
    </row>
    <row r="86" spans="1:9" ht="14.1" customHeight="1">
      <c r="A86" s="23"/>
      <c r="B86" s="24"/>
      <c r="C86" s="24"/>
      <c r="D86" s="24"/>
      <c r="E86" s="24"/>
      <c r="F86" s="24"/>
      <c r="G86" s="30"/>
      <c r="H86" s="28" t="s">
        <v>99</v>
      </c>
      <c r="I86" s="53">
        <v>1159500</v>
      </c>
    </row>
    <row r="87" spans="1:9" ht="14.1" customHeight="1">
      <c r="A87" s="49"/>
      <c r="B87" s="50"/>
      <c r="C87" s="50"/>
      <c r="D87" s="50"/>
      <c r="E87" s="50"/>
      <c r="F87" s="50"/>
      <c r="G87" s="51"/>
      <c r="H87" s="28" t="s">
        <v>100</v>
      </c>
      <c r="I87" s="29">
        <f>SUM(I82:I86)</f>
        <v>203573100</v>
      </c>
    </row>
    <row r="88" spans="1:9" ht="14.1" customHeight="1">
      <c r="A88" s="23"/>
      <c r="B88" s="24"/>
      <c r="C88" s="24"/>
      <c r="D88" s="24"/>
      <c r="E88" s="24"/>
      <c r="F88" s="24"/>
      <c r="G88" s="30"/>
      <c r="H88" s="31" t="s">
        <v>101</v>
      </c>
      <c r="I88" s="29"/>
    </row>
    <row r="89" spans="1:9" ht="14.1" customHeight="1">
      <c r="A89" s="23"/>
      <c r="B89" s="24"/>
      <c r="C89" s="24"/>
      <c r="D89" s="24"/>
      <c r="E89" s="24"/>
      <c r="F89" s="24"/>
      <c r="G89" s="30"/>
      <c r="H89" s="28" t="s">
        <v>95</v>
      </c>
      <c r="I89" s="29">
        <v>35775830</v>
      </c>
    </row>
    <row r="90" spans="1:9" ht="14.1" customHeight="1">
      <c r="A90" s="23"/>
      <c r="B90" s="24"/>
      <c r="C90" s="24"/>
      <c r="D90" s="24"/>
      <c r="E90" s="24"/>
      <c r="F90" s="24"/>
      <c r="G90" s="30"/>
      <c r="H90" s="28" t="s">
        <v>96</v>
      </c>
      <c r="I90" s="29">
        <v>1707000</v>
      </c>
    </row>
    <row r="91" spans="1:9" ht="14.1" customHeight="1">
      <c r="A91" s="23"/>
      <c r="B91" s="24"/>
      <c r="C91" s="24"/>
      <c r="D91" s="24"/>
      <c r="E91" s="24"/>
      <c r="F91" s="24"/>
      <c r="G91" s="30"/>
      <c r="H91" s="28" t="s">
        <v>97</v>
      </c>
      <c r="I91" s="29">
        <v>9573070</v>
      </c>
    </row>
    <row r="92" spans="1:9" ht="14.1" customHeight="1">
      <c r="A92" s="23"/>
      <c r="B92" s="24"/>
      <c r="C92" s="24"/>
      <c r="D92" s="24"/>
      <c r="E92" s="24"/>
      <c r="F92" s="24"/>
      <c r="G92" s="30"/>
      <c r="H92" s="28" t="s">
        <v>99</v>
      </c>
      <c r="I92" s="53">
        <v>1051320</v>
      </c>
    </row>
    <row r="93" spans="1:9" ht="14.1" customHeight="1">
      <c r="A93" s="49"/>
      <c r="B93" s="50"/>
      <c r="C93" s="50"/>
      <c r="D93" s="50"/>
      <c r="E93" s="50"/>
      <c r="F93" s="50"/>
      <c r="G93" s="51"/>
      <c r="H93" s="28" t="s">
        <v>100</v>
      </c>
      <c r="I93" s="29">
        <f>SUM(I89:I92)</f>
        <v>48107220</v>
      </c>
    </row>
    <row r="94" spans="1:9" ht="17.25" customHeight="1">
      <c r="A94" s="49"/>
      <c r="B94" s="50"/>
      <c r="C94" s="50"/>
      <c r="D94" s="50"/>
      <c r="E94" s="50"/>
      <c r="F94" s="50"/>
      <c r="G94" s="51"/>
      <c r="H94" s="31" t="s">
        <v>93</v>
      </c>
      <c r="I94" s="47">
        <f>+I93+I87</f>
        <v>251680320</v>
      </c>
    </row>
    <row r="95" spans="1:9" ht="5.0999999999999996" customHeight="1">
      <c r="A95" s="49"/>
      <c r="B95" s="50"/>
      <c r="C95" s="50"/>
      <c r="D95" s="50"/>
      <c r="E95" s="50"/>
      <c r="F95" s="50"/>
      <c r="G95" s="51"/>
      <c r="H95" s="35"/>
      <c r="I95" s="48"/>
    </row>
    <row r="96" spans="1:9" ht="15">
      <c r="A96" s="23">
        <v>2</v>
      </c>
      <c r="B96" s="24">
        <v>0</v>
      </c>
      <c r="C96" s="24">
        <v>0</v>
      </c>
      <c r="D96" s="24">
        <v>0</v>
      </c>
      <c r="E96" s="24">
        <v>0</v>
      </c>
      <c r="F96" s="24"/>
      <c r="G96" s="25"/>
      <c r="H96" s="26" t="s">
        <v>42</v>
      </c>
      <c r="I96" s="48"/>
    </row>
    <row r="97" spans="1:15" ht="15">
      <c r="A97" s="23">
        <v>2</v>
      </c>
      <c r="B97" s="24">
        <v>1</v>
      </c>
      <c r="C97" s="24">
        <v>0</v>
      </c>
      <c r="D97" s="24">
        <v>0</v>
      </c>
      <c r="E97" s="24">
        <v>0</v>
      </c>
      <c r="F97" s="24"/>
      <c r="G97" s="25"/>
      <c r="H97" s="26" t="s">
        <v>43</v>
      </c>
      <c r="I97" s="48"/>
      <c r="K97" s="16"/>
      <c r="L97" s="16"/>
      <c r="M97" s="16"/>
      <c r="N97" s="16"/>
      <c r="O97" s="16"/>
    </row>
    <row r="98" spans="1:15" ht="15">
      <c r="A98" s="23">
        <v>2</v>
      </c>
      <c r="B98" s="24">
        <v>1</v>
      </c>
      <c r="C98" s="24">
        <v>1</v>
      </c>
      <c r="D98" s="24">
        <v>0</v>
      </c>
      <c r="E98" s="24">
        <v>0</v>
      </c>
      <c r="F98" s="24"/>
      <c r="G98" s="25"/>
      <c r="H98" s="26" t="s">
        <v>44</v>
      </c>
      <c r="I98" s="48"/>
      <c r="K98" s="16"/>
      <c r="L98" s="16"/>
      <c r="M98" s="16"/>
      <c r="N98" s="16"/>
      <c r="O98" s="16"/>
    </row>
    <row r="99" spans="1:15" ht="15">
      <c r="A99" s="23">
        <v>2</v>
      </c>
      <c r="B99" s="24">
        <v>1</v>
      </c>
      <c r="C99" s="24">
        <v>1</v>
      </c>
      <c r="D99" s="24">
        <v>1</v>
      </c>
      <c r="E99" s="24">
        <v>0</v>
      </c>
      <c r="F99" s="24"/>
      <c r="G99" s="25"/>
      <c r="H99" s="26" t="s">
        <v>45</v>
      </c>
      <c r="I99" s="48"/>
      <c r="K99" s="16"/>
      <c r="L99" s="16"/>
      <c r="M99" s="16"/>
      <c r="N99" s="16"/>
      <c r="O99" s="16"/>
    </row>
    <row r="100" spans="1:15" ht="15">
      <c r="A100" s="23">
        <v>2</v>
      </c>
      <c r="B100" s="24">
        <v>1</v>
      </c>
      <c r="C100" s="24">
        <v>1</v>
      </c>
      <c r="D100" s="24">
        <v>1</v>
      </c>
      <c r="E100" s="24">
        <v>3</v>
      </c>
      <c r="F100" s="24"/>
      <c r="G100" s="30"/>
      <c r="H100" s="26" t="s">
        <v>102</v>
      </c>
      <c r="I100" s="48"/>
      <c r="K100" s="16"/>
      <c r="L100" s="16"/>
      <c r="M100" s="16"/>
      <c r="N100" s="16"/>
      <c r="O100" s="16"/>
    </row>
    <row r="101" spans="1:15" ht="15" customHeight="1">
      <c r="A101" s="23">
        <v>2</v>
      </c>
      <c r="B101" s="24">
        <v>1</v>
      </c>
      <c r="C101" s="24">
        <v>1</v>
      </c>
      <c r="D101" s="24">
        <v>1</v>
      </c>
      <c r="E101" s="24">
        <v>3</v>
      </c>
      <c r="F101" s="24">
        <v>22</v>
      </c>
      <c r="G101" s="30"/>
      <c r="H101" s="26" t="s">
        <v>103</v>
      </c>
      <c r="I101" s="48"/>
    </row>
    <row r="102" spans="1:15" ht="14.1" customHeight="1">
      <c r="A102" s="23"/>
      <c r="B102" s="24"/>
      <c r="C102" s="24"/>
      <c r="D102" s="24"/>
      <c r="E102" s="24"/>
      <c r="F102" s="24" t="s">
        <v>104</v>
      </c>
      <c r="G102" s="30"/>
      <c r="H102" s="28" t="s">
        <v>95</v>
      </c>
      <c r="I102" s="29">
        <v>75431192</v>
      </c>
    </row>
    <row r="103" spans="1:15" ht="14.1" customHeight="1">
      <c r="A103" s="23"/>
      <c r="B103" s="24"/>
      <c r="C103" s="24"/>
      <c r="D103" s="24"/>
      <c r="E103" s="24"/>
      <c r="F103" s="24"/>
      <c r="G103" s="30"/>
      <c r="H103" s="28" t="s">
        <v>105</v>
      </c>
      <c r="I103" s="29">
        <v>3072017</v>
      </c>
    </row>
    <row r="104" spans="1:15" ht="14.1" customHeight="1">
      <c r="A104" s="23"/>
      <c r="B104" s="24"/>
      <c r="C104" s="24"/>
      <c r="D104" s="24"/>
      <c r="E104" s="24"/>
      <c r="F104" s="24"/>
      <c r="G104" s="30"/>
      <c r="H104" s="28" t="s">
        <v>97</v>
      </c>
      <c r="I104" s="29">
        <v>4303295</v>
      </c>
    </row>
    <row r="105" spans="1:15" ht="14.1" customHeight="1">
      <c r="A105" s="23"/>
      <c r="B105" s="24"/>
      <c r="C105" s="24"/>
      <c r="D105" s="24"/>
      <c r="E105" s="24"/>
      <c r="F105" s="24"/>
      <c r="G105" s="30"/>
      <c r="H105" s="28" t="s">
        <v>99</v>
      </c>
      <c r="I105" s="53">
        <v>355234</v>
      </c>
    </row>
    <row r="106" spans="1:15" ht="14.1" customHeight="1">
      <c r="A106" s="49"/>
      <c r="B106" s="50"/>
      <c r="C106" s="50"/>
      <c r="D106" s="50"/>
      <c r="E106" s="50"/>
      <c r="F106" s="50"/>
      <c r="G106" s="51"/>
      <c r="H106" s="28" t="s">
        <v>100</v>
      </c>
      <c r="I106" s="29">
        <f>SUM(I102:I105)</f>
        <v>83161738</v>
      </c>
    </row>
    <row r="107" spans="1:15" ht="14.1" customHeight="1">
      <c r="A107" s="23"/>
      <c r="B107" s="24"/>
      <c r="C107" s="24"/>
      <c r="D107" s="24"/>
      <c r="E107" s="24"/>
      <c r="F107" s="24"/>
      <c r="G107" s="30"/>
      <c r="H107" s="31" t="s">
        <v>106</v>
      </c>
      <c r="I107" s="48"/>
    </row>
    <row r="108" spans="1:15" ht="14.1" customHeight="1">
      <c r="A108" s="23"/>
      <c r="B108" s="24"/>
      <c r="C108" s="24"/>
      <c r="D108" s="24"/>
      <c r="E108" s="24"/>
      <c r="F108" s="24"/>
      <c r="G108" s="30"/>
      <c r="H108" s="28" t="s">
        <v>95</v>
      </c>
      <c r="I108" s="29">
        <v>205665200</v>
      </c>
    </row>
    <row r="109" spans="1:15" ht="14.1" customHeight="1">
      <c r="A109" s="23"/>
      <c r="B109" s="24"/>
      <c r="C109" s="24"/>
      <c r="D109" s="24"/>
      <c r="E109" s="24"/>
      <c r="F109" s="24"/>
      <c r="G109" s="30"/>
      <c r="H109" s="28" t="s">
        <v>105</v>
      </c>
      <c r="I109" s="29">
        <v>11163837</v>
      </c>
    </row>
    <row r="110" spans="1:15" ht="14.1" customHeight="1">
      <c r="A110" s="23"/>
      <c r="B110" s="24"/>
      <c r="C110" s="24"/>
      <c r="D110" s="24"/>
      <c r="E110" s="24"/>
      <c r="F110" s="24"/>
      <c r="G110" s="30"/>
      <c r="H110" s="28" t="s">
        <v>97</v>
      </c>
      <c r="I110" s="29">
        <v>17875099</v>
      </c>
    </row>
    <row r="111" spans="1:15" ht="14.1" customHeight="1">
      <c r="A111" s="23"/>
      <c r="B111" s="24"/>
      <c r="C111" s="24"/>
      <c r="D111" s="24"/>
      <c r="E111" s="24"/>
      <c r="F111" s="24"/>
      <c r="G111" s="30"/>
      <c r="H111" s="28" t="s">
        <v>99</v>
      </c>
      <c r="I111" s="29">
        <v>3871356</v>
      </c>
    </row>
    <row r="112" spans="1:15" ht="14.1" customHeight="1">
      <c r="A112" s="23"/>
      <c r="B112" s="24"/>
      <c r="C112" s="24"/>
      <c r="D112" s="24"/>
      <c r="E112" s="24"/>
      <c r="F112" s="24"/>
      <c r="G112" s="30"/>
      <c r="H112" s="28" t="s">
        <v>1350</v>
      </c>
      <c r="I112" s="53">
        <v>1033316</v>
      </c>
    </row>
    <row r="113" spans="1:9" ht="14.1" customHeight="1">
      <c r="A113" s="49"/>
      <c r="B113" s="50"/>
      <c r="C113" s="50"/>
      <c r="D113" s="50"/>
      <c r="E113" s="50"/>
      <c r="F113" s="50"/>
      <c r="G113" s="51"/>
      <c r="H113" s="28" t="s">
        <v>100</v>
      </c>
      <c r="I113" s="29">
        <f>SUM(I108:I112)</f>
        <v>239608808</v>
      </c>
    </row>
    <row r="114" spans="1:9" ht="14.1" customHeight="1">
      <c r="A114" s="49"/>
      <c r="B114" s="50"/>
      <c r="C114" s="50"/>
      <c r="D114" s="50"/>
      <c r="E114" s="50"/>
      <c r="F114" s="50"/>
      <c r="G114" s="51"/>
      <c r="H114" s="31" t="s">
        <v>107</v>
      </c>
      <c r="I114" s="48"/>
    </row>
    <row r="115" spans="1:9" ht="14.1" customHeight="1">
      <c r="A115" s="49"/>
      <c r="B115" s="50"/>
      <c r="C115" s="50"/>
      <c r="D115" s="50"/>
      <c r="E115" s="50"/>
      <c r="F115" s="50"/>
      <c r="G115" s="51"/>
      <c r="H115" s="28" t="s">
        <v>95</v>
      </c>
      <c r="I115" s="29">
        <v>7738390</v>
      </c>
    </row>
    <row r="116" spans="1:9" ht="14.1" customHeight="1">
      <c r="A116" s="49"/>
      <c r="B116" s="50"/>
      <c r="C116" s="50"/>
      <c r="D116" s="50"/>
      <c r="E116" s="50"/>
      <c r="F116" s="50"/>
      <c r="G116" s="51"/>
      <c r="H116" s="28" t="s">
        <v>105</v>
      </c>
      <c r="I116" s="29">
        <v>828926</v>
      </c>
    </row>
    <row r="117" spans="1:9" ht="14.1" customHeight="1">
      <c r="A117" s="49"/>
      <c r="B117" s="50"/>
      <c r="C117" s="50"/>
      <c r="D117" s="50"/>
      <c r="E117" s="50"/>
      <c r="F117" s="50"/>
      <c r="G117" s="51"/>
      <c r="H117" s="28" t="s">
        <v>97</v>
      </c>
      <c r="I117" s="53">
        <v>1048896</v>
      </c>
    </row>
    <row r="118" spans="1:9" ht="14.1" customHeight="1">
      <c r="A118" s="49"/>
      <c r="B118" s="50"/>
      <c r="C118" s="50"/>
      <c r="D118" s="50"/>
      <c r="E118" s="50"/>
      <c r="F118" s="50"/>
      <c r="G118" s="51"/>
      <c r="H118" s="28" t="s">
        <v>100</v>
      </c>
      <c r="I118" s="29">
        <f>SUM(I115:I117)</f>
        <v>9616212</v>
      </c>
    </row>
    <row r="119" spans="1:9" ht="13.9" customHeight="1">
      <c r="A119" s="49"/>
      <c r="B119" s="50"/>
      <c r="C119" s="50"/>
      <c r="D119" s="50"/>
      <c r="E119" s="50"/>
      <c r="F119" s="50"/>
      <c r="G119" s="51"/>
      <c r="H119" s="31" t="s">
        <v>93</v>
      </c>
      <c r="I119" s="47">
        <f>+I118+I113+I106</f>
        <v>332386758</v>
      </c>
    </row>
    <row r="120" spans="1:9" ht="5.0999999999999996" customHeight="1">
      <c r="A120" s="49"/>
      <c r="B120" s="50"/>
      <c r="C120" s="50"/>
      <c r="D120" s="50"/>
      <c r="E120" s="50"/>
      <c r="F120" s="50"/>
      <c r="G120" s="51"/>
      <c r="H120" s="35"/>
      <c r="I120" s="48"/>
    </row>
    <row r="121" spans="1:9" ht="15">
      <c r="A121" s="23">
        <v>2</v>
      </c>
      <c r="B121" s="24">
        <v>0</v>
      </c>
      <c r="C121" s="24">
        <v>0</v>
      </c>
      <c r="D121" s="24">
        <v>0</v>
      </c>
      <c r="E121" s="24">
        <v>0</v>
      </c>
      <c r="F121" s="24"/>
      <c r="G121" s="25"/>
      <c r="H121" s="26" t="s">
        <v>42</v>
      </c>
      <c r="I121" s="48"/>
    </row>
    <row r="122" spans="1:9" ht="15">
      <c r="A122" s="23">
        <v>2</v>
      </c>
      <c r="B122" s="24">
        <v>1</v>
      </c>
      <c r="C122" s="24">
        <v>0</v>
      </c>
      <c r="D122" s="24">
        <v>0</v>
      </c>
      <c r="E122" s="24">
        <v>0</v>
      </c>
      <c r="F122" s="24"/>
      <c r="G122" s="25"/>
      <c r="H122" s="26" t="s">
        <v>43</v>
      </c>
      <c r="I122" s="48"/>
    </row>
    <row r="123" spans="1:9" ht="15">
      <c r="A123" s="23">
        <v>2</v>
      </c>
      <c r="B123" s="24">
        <v>1</v>
      </c>
      <c r="C123" s="24">
        <v>1</v>
      </c>
      <c r="D123" s="24">
        <v>0</v>
      </c>
      <c r="E123" s="24">
        <v>0</v>
      </c>
      <c r="F123" s="24"/>
      <c r="G123" s="25"/>
      <c r="H123" s="26" t="s">
        <v>44</v>
      </c>
      <c r="I123" s="48"/>
    </row>
    <row r="124" spans="1:9" ht="15">
      <c r="A124" s="23">
        <v>2</v>
      </c>
      <c r="B124" s="24">
        <v>1</v>
      </c>
      <c r="C124" s="24">
        <v>1</v>
      </c>
      <c r="D124" s="24">
        <v>1</v>
      </c>
      <c r="E124" s="24">
        <v>0</v>
      </c>
      <c r="F124" s="24"/>
      <c r="G124" s="25"/>
      <c r="H124" s="26" t="s">
        <v>45</v>
      </c>
      <c r="I124" s="48"/>
    </row>
    <row r="125" spans="1:9" ht="15">
      <c r="A125" s="23">
        <v>2</v>
      </c>
      <c r="B125" s="24">
        <v>1</v>
      </c>
      <c r="C125" s="24">
        <v>1</v>
      </c>
      <c r="D125" s="24">
        <v>1</v>
      </c>
      <c r="E125" s="24">
        <v>4</v>
      </c>
      <c r="F125" s="24"/>
      <c r="G125" s="30"/>
      <c r="H125" s="26" t="s">
        <v>493</v>
      </c>
      <c r="I125" s="48"/>
    </row>
    <row r="126" spans="1:9" ht="15">
      <c r="A126" s="23">
        <v>2</v>
      </c>
      <c r="B126" s="24">
        <v>1</v>
      </c>
      <c r="C126" s="24">
        <v>1</v>
      </c>
      <c r="D126" s="24">
        <v>1</v>
      </c>
      <c r="E126" s="24">
        <v>4</v>
      </c>
      <c r="F126" s="24">
        <v>23</v>
      </c>
      <c r="G126" s="30"/>
      <c r="H126" s="26" t="s">
        <v>493</v>
      </c>
      <c r="I126" s="48"/>
    </row>
    <row r="127" spans="1:9" ht="14.1" customHeight="1" thickBot="1">
      <c r="A127" s="42">
        <v>2</v>
      </c>
      <c r="B127" s="43">
        <v>1</v>
      </c>
      <c r="C127" s="43">
        <v>1</v>
      </c>
      <c r="D127" s="43">
        <v>1</v>
      </c>
      <c r="E127" s="43">
        <v>4</v>
      </c>
      <c r="F127" s="43">
        <v>23</v>
      </c>
      <c r="G127" s="824" t="s">
        <v>47</v>
      </c>
      <c r="H127" s="52" t="s">
        <v>108</v>
      </c>
      <c r="I127" s="46"/>
    </row>
    <row r="128" spans="1:9" ht="14.1" customHeight="1" thickTop="1">
      <c r="A128" s="23"/>
      <c r="B128" s="24"/>
      <c r="C128" s="24"/>
      <c r="D128" s="24"/>
      <c r="E128" s="24"/>
      <c r="F128" s="24"/>
      <c r="G128" s="30"/>
      <c r="H128" s="28" t="s">
        <v>95</v>
      </c>
      <c r="I128" s="29">
        <v>51633745</v>
      </c>
    </row>
    <row r="129" spans="1:12" ht="14.1" customHeight="1">
      <c r="A129" s="23"/>
      <c r="B129" s="24"/>
      <c r="C129" s="24"/>
      <c r="D129" s="24"/>
      <c r="E129" s="24"/>
      <c r="F129" s="24"/>
      <c r="G129" s="30"/>
      <c r="H129" s="28" t="s">
        <v>105</v>
      </c>
      <c r="I129" s="29">
        <v>1940000</v>
      </c>
    </row>
    <row r="130" spans="1:12" ht="14.1" customHeight="1">
      <c r="A130" s="23"/>
      <c r="B130" s="24"/>
      <c r="C130" s="24"/>
      <c r="D130" s="24"/>
      <c r="E130" s="24"/>
      <c r="F130" s="24"/>
      <c r="G130" s="30"/>
      <c r="H130" s="28" t="s">
        <v>97</v>
      </c>
      <c r="I130" s="29">
        <v>10210000</v>
      </c>
      <c r="J130" s="16"/>
    </row>
    <row r="131" spans="1:12" ht="14.1" customHeight="1">
      <c r="A131" s="23"/>
      <c r="B131" s="24"/>
      <c r="C131" s="24"/>
      <c r="D131" s="24"/>
      <c r="E131" s="24"/>
      <c r="F131" s="24"/>
      <c r="G131" s="30"/>
      <c r="H131" s="28" t="s">
        <v>99</v>
      </c>
      <c r="I131" s="29">
        <v>0</v>
      </c>
      <c r="J131" s="16"/>
    </row>
    <row r="132" spans="1:12" ht="14.1" customHeight="1">
      <c r="A132" s="23"/>
      <c r="B132" s="24"/>
      <c r="C132" s="24"/>
      <c r="D132" s="24"/>
      <c r="E132" s="24"/>
      <c r="F132" s="24"/>
      <c r="G132" s="30"/>
      <c r="H132" s="891" t="s">
        <v>92</v>
      </c>
      <c r="I132" s="53">
        <v>25613460</v>
      </c>
      <c r="J132" s="16"/>
    </row>
    <row r="133" spans="1:12" ht="14.1" customHeight="1">
      <c r="A133" s="23"/>
      <c r="B133" s="24"/>
      <c r="C133" s="24"/>
      <c r="D133" s="24"/>
      <c r="E133" s="24"/>
      <c r="F133" s="24"/>
      <c r="G133" s="30"/>
      <c r="H133" s="28" t="s">
        <v>100</v>
      </c>
      <c r="I133" s="29">
        <f>SUM(I128:I132)</f>
        <v>89397205</v>
      </c>
      <c r="J133" s="16"/>
    </row>
    <row r="134" spans="1:12" ht="14.1" customHeight="1">
      <c r="A134" s="23"/>
      <c r="B134" s="24"/>
      <c r="C134" s="24"/>
      <c r="D134" s="24"/>
      <c r="E134" s="24"/>
      <c r="F134" s="24"/>
      <c r="G134" s="30"/>
      <c r="H134" s="890" t="s">
        <v>1324</v>
      </c>
      <c r="I134" s="29"/>
      <c r="J134" s="16"/>
    </row>
    <row r="135" spans="1:12" ht="14.1" customHeight="1">
      <c r="A135" s="23"/>
      <c r="B135" s="24"/>
      <c r="C135" s="24"/>
      <c r="D135" s="24"/>
      <c r="E135" s="24"/>
      <c r="F135" s="24"/>
      <c r="G135" s="30"/>
      <c r="H135" s="28" t="s">
        <v>95</v>
      </c>
      <c r="I135" s="29">
        <v>8578022</v>
      </c>
      <c r="J135" s="16"/>
    </row>
    <row r="136" spans="1:12" ht="14.1" customHeight="1">
      <c r="A136" s="23"/>
      <c r="B136" s="24"/>
      <c r="C136" s="24"/>
      <c r="D136" s="24"/>
      <c r="E136" s="24"/>
      <c r="F136" s="24"/>
      <c r="G136" s="30"/>
      <c r="H136" s="28" t="s">
        <v>105</v>
      </c>
      <c r="I136" s="29">
        <v>3063000</v>
      </c>
      <c r="J136" s="16"/>
      <c r="K136" s="16"/>
    </row>
    <row r="137" spans="1:12" ht="14.1" customHeight="1">
      <c r="A137" s="23"/>
      <c r="B137" s="24"/>
      <c r="C137" s="24"/>
      <c r="D137" s="24"/>
      <c r="E137" s="24"/>
      <c r="F137" s="24"/>
      <c r="G137" s="30"/>
      <c r="H137" s="28" t="s">
        <v>97</v>
      </c>
      <c r="I137" s="29">
        <v>7549716</v>
      </c>
      <c r="J137" s="16"/>
      <c r="K137" s="16"/>
    </row>
    <row r="138" spans="1:12" ht="14.1" customHeight="1">
      <c r="A138" s="23"/>
      <c r="B138" s="24"/>
      <c r="C138" s="24"/>
      <c r="D138" s="24"/>
      <c r="E138" s="24"/>
      <c r="F138" s="24"/>
      <c r="G138" s="30"/>
      <c r="H138" s="28" t="s">
        <v>99</v>
      </c>
      <c r="I138" s="53">
        <v>650600</v>
      </c>
      <c r="J138" s="16"/>
    </row>
    <row r="139" spans="1:12" ht="14.1" customHeight="1">
      <c r="A139" s="23"/>
      <c r="B139" s="24"/>
      <c r="C139" s="24"/>
      <c r="D139" s="24"/>
      <c r="E139" s="24"/>
      <c r="F139" s="24"/>
      <c r="G139" s="30"/>
      <c r="H139" s="28" t="s">
        <v>100</v>
      </c>
      <c r="I139" s="29">
        <f>SUM(I135:I138)</f>
        <v>19841338</v>
      </c>
      <c r="J139" s="16"/>
    </row>
    <row r="140" spans="1:12" ht="14.1" customHeight="1">
      <c r="A140" s="23"/>
      <c r="B140" s="24"/>
      <c r="C140" s="24"/>
      <c r="D140" s="24"/>
      <c r="E140" s="24"/>
      <c r="F140" s="24"/>
      <c r="G140" s="30"/>
      <c r="H140" s="890" t="s">
        <v>110</v>
      </c>
      <c r="I140" s="53"/>
      <c r="J140" s="54"/>
      <c r="K140" s="55"/>
    </row>
    <row r="141" spans="1:12" ht="14.1" customHeight="1">
      <c r="A141" s="23"/>
      <c r="B141" s="24"/>
      <c r="C141" s="24"/>
      <c r="D141" s="24"/>
      <c r="E141" s="24"/>
      <c r="F141" s="24"/>
      <c r="G141" s="30"/>
      <c r="H141" s="56" t="s">
        <v>1325</v>
      </c>
      <c r="I141" s="57">
        <v>6137070</v>
      </c>
      <c r="J141" s="58"/>
      <c r="K141" s="59"/>
      <c r="L141" s="60"/>
    </row>
    <row r="142" spans="1:12" ht="14.1" customHeight="1">
      <c r="A142" s="23"/>
      <c r="B142" s="24"/>
      <c r="C142" s="24"/>
      <c r="D142" s="24"/>
      <c r="E142" s="24"/>
      <c r="F142" s="24"/>
      <c r="G142" s="30"/>
      <c r="H142" s="61" t="s">
        <v>111</v>
      </c>
      <c r="I142" s="57">
        <v>13289164</v>
      </c>
      <c r="J142" s="58"/>
      <c r="K142" s="59"/>
      <c r="L142" s="59"/>
    </row>
    <row r="143" spans="1:12" ht="14.1" customHeight="1">
      <c r="A143" s="23"/>
      <c r="B143" s="24"/>
      <c r="C143" s="24"/>
      <c r="D143" s="24"/>
      <c r="E143" s="24"/>
      <c r="F143" s="24"/>
      <c r="G143" s="30"/>
      <c r="H143" s="61" t="s">
        <v>112</v>
      </c>
      <c r="I143" s="57">
        <v>16486777</v>
      </c>
      <c r="J143" s="58"/>
      <c r="K143" s="59"/>
      <c r="L143" s="60"/>
    </row>
    <row r="144" spans="1:12" ht="14.1" customHeight="1">
      <c r="A144" s="62"/>
      <c r="B144" s="24"/>
      <c r="C144" s="24"/>
      <c r="D144" s="24"/>
      <c r="E144" s="24"/>
      <c r="F144" s="24"/>
      <c r="G144" s="30"/>
      <c r="H144" s="63" t="s">
        <v>113</v>
      </c>
      <c r="I144" s="57">
        <v>2176724</v>
      </c>
      <c r="J144" s="59"/>
      <c r="K144" s="59"/>
      <c r="L144" s="59"/>
    </row>
    <row r="145" spans="1:12" ht="14.1" customHeight="1">
      <c r="A145" s="23"/>
      <c r="B145" s="24"/>
      <c r="C145" s="24"/>
      <c r="D145" s="24"/>
      <c r="E145" s="24"/>
      <c r="F145" s="24"/>
      <c r="G145" s="30"/>
      <c r="H145" s="61" t="s">
        <v>114</v>
      </c>
      <c r="I145" s="57">
        <v>2176724</v>
      </c>
      <c r="J145" s="58"/>
      <c r="K145" s="59"/>
      <c r="L145" s="59"/>
    </row>
    <row r="146" spans="1:12" ht="14.1" customHeight="1">
      <c r="A146" s="23"/>
      <c r="B146" s="24"/>
      <c r="C146" s="24"/>
      <c r="D146" s="24"/>
      <c r="E146" s="24"/>
      <c r="F146" s="24"/>
      <c r="G146" s="30"/>
      <c r="H146" s="61" t="s">
        <v>115</v>
      </c>
      <c r="I146" s="57">
        <v>2176724</v>
      </c>
      <c r="J146" s="58"/>
      <c r="K146" s="59"/>
      <c r="L146" s="60"/>
    </row>
    <row r="147" spans="1:12" ht="14.1" customHeight="1">
      <c r="A147" s="23"/>
      <c r="B147" s="24"/>
      <c r="C147" s="24"/>
      <c r="D147" s="24"/>
      <c r="E147" s="24"/>
      <c r="F147" s="24"/>
      <c r="G147" s="30"/>
      <c r="H147" s="61" t="s">
        <v>116</v>
      </c>
      <c r="I147" s="57">
        <v>12385618</v>
      </c>
      <c r="J147" s="58"/>
      <c r="K147" s="59"/>
      <c r="L147" s="60"/>
    </row>
    <row r="148" spans="1:12" ht="14.1" customHeight="1">
      <c r="A148" s="23"/>
      <c r="B148" s="24"/>
      <c r="C148" s="24"/>
      <c r="D148" s="24"/>
      <c r="E148" s="24"/>
      <c r="F148" s="24"/>
      <c r="G148" s="30"/>
      <c r="H148" s="931" t="s">
        <v>1326</v>
      </c>
      <c r="I148" s="57">
        <v>3843003</v>
      </c>
      <c r="J148" s="59"/>
      <c r="K148" s="59"/>
      <c r="L148" s="60"/>
    </row>
    <row r="149" spans="1:12" ht="5.0999999999999996" customHeight="1">
      <c r="A149" s="23"/>
      <c r="B149" s="24"/>
      <c r="C149" s="24"/>
      <c r="D149" s="24"/>
      <c r="E149" s="24"/>
      <c r="F149" s="24"/>
      <c r="G149" s="30"/>
      <c r="H149" s="64"/>
      <c r="I149" s="29"/>
      <c r="L149" s="55"/>
    </row>
    <row r="150" spans="1:12" ht="5.0999999999999996" customHeight="1">
      <c r="A150" s="23"/>
      <c r="B150" s="24"/>
      <c r="C150" s="24"/>
      <c r="D150" s="24"/>
      <c r="E150" s="24"/>
      <c r="F150" s="24"/>
      <c r="G150" s="30"/>
      <c r="H150" s="64"/>
      <c r="I150" s="29"/>
      <c r="L150" s="55"/>
    </row>
    <row r="151" spans="1:12" ht="14.1" customHeight="1">
      <c r="A151" s="23"/>
      <c r="B151" s="24"/>
      <c r="C151" s="24"/>
      <c r="D151" s="24"/>
      <c r="E151" s="24"/>
      <c r="F151" s="24"/>
      <c r="G151" s="30"/>
      <c r="H151" s="1233" t="s">
        <v>93</v>
      </c>
      <c r="I151" s="669" t="s">
        <v>1363</v>
      </c>
      <c r="J151" s="16"/>
    </row>
    <row r="152" spans="1:12" ht="71.25" customHeight="1">
      <c r="A152" s="23"/>
      <c r="B152" s="24"/>
      <c r="C152" s="24"/>
      <c r="D152" s="24"/>
      <c r="E152" s="24"/>
      <c r="F152" s="24"/>
      <c r="G152" s="30"/>
      <c r="H152" s="964" t="s">
        <v>1361</v>
      </c>
      <c r="I152" s="47"/>
      <c r="J152" s="16"/>
    </row>
    <row r="153" spans="1:12" ht="71.25" customHeight="1">
      <c r="A153" s="23"/>
      <c r="B153" s="24"/>
      <c r="C153" s="24"/>
      <c r="D153" s="24"/>
      <c r="E153" s="24"/>
      <c r="F153" s="24"/>
      <c r="G153" s="30"/>
      <c r="H153" s="964" t="s">
        <v>1362</v>
      </c>
      <c r="I153" s="47"/>
      <c r="J153" s="16"/>
    </row>
    <row r="154" spans="1:12" ht="14.1" customHeight="1">
      <c r="A154" s="23">
        <v>2</v>
      </c>
      <c r="B154" s="24">
        <v>1</v>
      </c>
      <c r="C154" s="24">
        <v>1</v>
      </c>
      <c r="D154" s="24">
        <v>1</v>
      </c>
      <c r="E154" s="24">
        <v>4</v>
      </c>
      <c r="F154" s="24">
        <v>23</v>
      </c>
      <c r="G154" s="34" t="s">
        <v>48</v>
      </c>
      <c r="H154" s="28" t="s">
        <v>117</v>
      </c>
      <c r="I154" s="29"/>
    </row>
    <row r="155" spans="1:12" ht="14.1" customHeight="1">
      <c r="A155" s="23"/>
      <c r="B155" s="24"/>
      <c r="C155" s="24"/>
      <c r="D155" s="24"/>
      <c r="E155" s="24"/>
      <c r="F155" s="24"/>
      <c r="G155" s="30"/>
      <c r="H155" s="28" t="s">
        <v>95</v>
      </c>
      <c r="I155" s="29">
        <v>24903136</v>
      </c>
    </row>
    <row r="156" spans="1:12" ht="14.1" customHeight="1">
      <c r="A156" s="23"/>
      <c r="B156" s="24"/>
      <c r="C156" s="24"/>
      <c r="D156" s="24"/>
      <c r="E156" s="24"/>
      <c r="F156" s="24"/>
      <c r="G156" s="30"/>
      <c r="H156" s="28" t="s">
        <v>105</v>
      </c>
      <c r="I156" s="29">
        <v>1110056</v>
      </c>
    </row>
    <row r="157" spans="1:12" ht="14.1" customHeight="1">
      <c r="A157" s="23"/>
      <c r="B157" s="24"/>
      <c r="C157" s="24"/>
      <c r="D157" s="24"/>
      <c r="E157" s="24"/>
      <c r="F157" s="24"/>
      <c r="G157" s="30"/>
      <c r="H157" s="28" t="s">
        <v>97</v>
      </c>
      <c r="I157" s="29">
        <v>3118982</v>
      </c>
    </row>
    <row r="158" spans="1:12" ht="14.1" customHeight="1">
      <c r="A158" s="23"/>
      <c r="B158" s="24"/>
      <c r="C158" s="24"/>
      <c r="D158" s="24"/>
      <c r="E158" s="24"/>
      <c r="F158" s="24"/>
      <c r="G158" s="30"/>
      <c r="H158" s="28" t="s">
        <v>99</v>
      </c>
      <c r="I158" s="29">
        <v>0</v>
      </c>
    </row>
    <row r="159" spans="1:12" ht="14.1" customHeight="1">
      <c r="A159" s="23"/>
      <c r="B159" s="24"/>
      <c r="C159" s="24"/>
      <c r="D159" s="24"/>
      <c r="E159" s="24"/>
      <c r="F159" s="24"/>
      <c r="G159" s="30"/>
      <c r="H159" s="31" t="s">
        <v>93</v>
      </c>
      <c r="I159" s="47">
        <f>SUM(I155:I158)</f>
        <v>29132174</v>
      </c>
    </row>
    <row r="160" spans="1:12" ht="29.25" customHeight="1">
      <c r="A160" s="23">
        <v>2</v>
      </c>
      <c r="B160" s="24">
        <v>1</v>
      </c>
      <c r="C160" s="24">
        <v>1</v>
      </c>
      <c r="D160" s="24">
        <v>1</v>
      </c>
      <c r="E160" s="24">
        <v>4</v>
      </c>
      <c r="F160" s="24">
        <v>23</v>
      </c>
      <c r="G160" s="34" t="s">
        <v>57</v>
      </c>
      <c r="H160" s="38" t="s">
        <v>118</v>
      </c>
      <c r="I160" s="29"/>
    </row>
    <row r="161" spans="1:11" ht="15" customHeight="1">
      <c r="A161" s="23"/>
      <c r="B161" s="24"/>
      <c r="C161" s="24"/>
      <c r="D161" s="24"/>
      <c r="E161" s="24"/>
      <c r="F161" s="24"/>
      <c r="G161" s="30"/>
      <c r="H161" s="28" t="s">
        <v>95</v>
      </c>
      <c r="I161" s="29">
        <v>18354351</v>
      </c>
    </row>
    <row r="162" spans="1:11" ht="15" customHeight="1">
      <c r="A162" s="23"/>
      <c r="B162" s="24"/>
      <c r="C162" s="24"/>
      <c r="D162" s="24"/>
      <c r="E162" s="24"/>
      <c r="F162" s="24"/>
      <c r="G162" s="30"/>
      <c r="H162" s="28" t="s">
        <v>105</v>
      </c>
      <c r="I162" s="29">
        <v>826426</v>
      </c>
    </row>
    <row r="163" spans="1:11" ht="15" customHeight="1">
      <c r="A163" s="23"/>
      <c r="B163" s="24"/>
      <c r="C163" s="24"/>
      <c r="D163" s="24"/>
      <c r="E163" s="24"/>
      <c r="F163" s="24"/>
      <c r="G163" s="30"/>
      <c r="H163" s="28" t="s">
        <v>97</v>
      </c>
      <c r="I163" s="29">
        <v>2144121</v>
      </c>
    </row>
    <row r="164" spans="1:11" ht="15" customHeight="1">
      <c r="A164" s="23"/>
      <c r="B164" s="24"/>
      <c r="C164" s="24"/>
      <c r="D164" s="24"/>
      <c r="E164" s="24"/>
      <c r="F164" s="24"/>
      <c r="G164" s="30"/>
      <c r="H164" s="28" t="s">
        <v>99</v>
      </c>
      <c r="I164" s="29">
        <v>233478</v>
      </c>
    </row>
    <row r="165" spans="1:11" ht="16.5" customHeight="1">
      <c r="A165" s="23"/>
      <c r="B165" s="24"/>
      <c r="C165" s="24"/>
      <c r="D165" s="24"/>
      <c r="E165" s="24"/>
      <c r="F165" s="24"/>
      <c r="G165" s="30"/>
      <c r="H165" s="65" t="s">
        <v>93</v>
      </c>
      <c r="I165" s="66">
        <f>SUM(I161:I164)</f>
        <v>21558376</v>
      </c>
    </row>
    <row r="166" spans="1:11" ht="15" customHeight="1">
      <c r="A166" s="23">
        <v>2</v>
      </c>
      <c r="B166" s="24">
        <v>1</v>
      </c>
      <c r="C166" s="24">
        <v>1</v>
      </c>
      <c r="D166" s="24">
        <v>1</v>
      </c>
      <c r="E166" s="24">
        <v>4</v>
      </c>
      <c r="F166" s="24">
        <v>23</v>
      </c>
      <c r="G166" s="34" t="s">
        <v>60</v>
      </c>
      <c r="H166" s="38" t="s">
        <v>119</v>
      </c>
      <c r="I166" s="48"/>
    </row>
    <row r="167" spans="1:11" ht="15" customHeight="1">
      <c r="A167" s="23"/>
      <c r="B167" s="24"/>
      <c r="C167" s="24"/>
      <c r="D167" s="24"/>
      <c r="E167" s="24"/>
      <c r="F167" s="24"/>
      <c r="G167" s="30"/>
      <c r="H167" s="28" t="s">
        <v>95</v>
      </c>
      <c r="I167" s="29">
        <v>16214393.000000002</v>
      </c>
    </row>
    <row r="168" spans="1:11" ht="15" customHeight="1">
      <c r="A168" s="23"/>
      <c r="B168" s="24"/>
      <c r="C168" s="24"/>
      <c r="D168" s="24"/>
      <c r="E168" s="24"/>
      <c r="F168" s="24"/>
      <c r="G168" s="30"/>
      <c r="H168" s="28" t="s">
        <v>105</v>
      </c>
      <c r="I168" s="29">
        <v>1039019</v>
      </c>
    </row>
    <row r="169" spans="1:11" ht="15" customHeight="1">
      <c r="A169" s="23"/>
      <c r="B169" s="24"/>
      <c r="C169" s="24"/>
      <c r="D169" s="24"/>
      <c r="E169" s="24"/>
      <c r="F169" s="24"/>
      <c r="G169" s="30"/>
      <c r="H169" s="28" t="s">
        <v>97</v>
      </c>
      <c r="I169" s="53">
        <v>1541070</v>
      </c>
    </row>
    <row r="170" spans="1:11" ht="15" customHeight="1">
      <c r="A170" s="23"/>
      <c r="B170" s="24"/>
      <c r="C170" s="24"/>
      <c r="D170" s="24"/>
      <c r="E170" s="24"/>
      <c r="F170" s="24"/>
      <c r="G170" s="30"/>
      <c r="H170" s="28" t="s">
        <v>100</v>
      </c>
      <c r="I170" s="29">
        <f>SUM(I167:I169)</f>
        <v>18794482</v>
      </c>
    </row>
    <row r="171" spans="1:11" ht="15" customHeight="1">
      <c r="A171" s="23"/>
      <c r="B171" s="24"/>
      <c r="C171" s="24"/>
      <c r="D171" s="24"/>
      <c r="E171" s="24"/>
      <c r="F171" s="24"/>
      <c r="G171" s="30"/>
      <c r="H171" s="890" t="s">
        <v>1324</v>
      </c>
      <c r="I171" s="29"/>
    </row>
    <row r="172" spans="1:11" ht="15" customHeight="1">
      <c r="A172" s="23"/>
      <c r="B172" s="24"/>
      <c r="C172" s="24"/>
      <c r="D172" s="24"/>
      <c r="E172" s="24"/>
      <c r="F172" s="24"/>
      <c r="G172" s="30"/>
      <c r="H172" s="28" t="s">
        <v>95</v>
      </c>
      <c r="I172" s="29">
        <v>224130</v>
      </c>
    </row>
    <row r="173" spans="1:11" ht="15" customHeight="1">
      <c r="A173" s="23"/>
      <c r="B173" s="24"/>
      <c r="C173" s="24"/>
      <c r="D173" s="24"/>
      <c r="E173" s="24"/>
      <c r="F173" s="24"/>
      <c r="G173" s="30"/>
      <c r="H173" s="28" t="s">
        <v>105</v>
      </c>
      <c r="I173" s="29">
        <v>208000</v>
      </c>
    </row>
    <row r="174" spans="1:11" ht="15" customHeight="1">
      <c r="A174" s="23"/>
      <c r="B174" s="24"/>
      <c r="C174" s="24"/>
      <c r="D174" s="24"/>
      <c r="E174" s="24"/>
      <c r="F174" s="24"/>
      <c r="G174" s="30"/>
      <c r="H174" s="28" t="s">
        <v>97</v>
      </c>
      <c r="I174" s="53">
        <v>196000</v>
      </c>
      <c r="K174" s="16"/>
    </row>
    <row r="175" spans="1:11" ht="15" customHeight="1">
      <c r="A175" s="23"/>
      <c r="B175" s="24"/>
      <c r="C175" s="24"/>
      <c r="D175" s="24"/>
      <c r="E175" s="24"/>
      <c r="F175" s="24"/>
      <c r="G175" s="30"/>
      <c r="H175" s="28" t="s">
        <v>100</v>
      </c>
      <c r="I175" s="29">
        <f>SUM(I172:I174)</f>
        <v>628130</v>
      </c>
    </row>
    <row r="176" spans="1:11" ht="12.6" customHeight="1">
      <c r="A176" s="23"/>
      <c r="B176" s="24"/>
      <c r="C176" s="24"/>
      <c r="D176" s="24"/>
      <c r="E176" s="24"/>
      <c r="F176" s="24"/>
      <c r="G176" s="30"/>
      <c r="H176" s="31" t="s">
        <v>93</v>
      </c>
      <c r="I176" s="47">
        <f>I170+I175</f>
        <v>19422612</v>
      </c>
    </row>
    <row r="177" spans="1:9" ht="5.0999999999999996" customHeight="1">
      <c r="A177" s="23"/>
      <c r="B177" s="24"/>
      <c r="C177" s="24"/>
      <c r="D177" s="24"/>
      <c r="E177" s="24"/>
      <c r="F177" s="24"/>
      <c r="G177" s="30"/>
      <c r="H177" s="35"/>
      <c r="I177" s="48"/>
    </row>
    <row r="178" spans="1:9" ht="13.15" customHeight="1">
      <c r="A178" s="23">
        <v>2</v>
      </c>
      <c r="B178" s="24">
        <v>1</v>
      </c>
      <c r="C178" s="24">
        <v>1</v>
      </c>
      <c r="D178" s="24">
        <v>1</v>
      </c>
      <c r="E178" s="24">
        <v>4</v>
      </c>
      <c r="F178" s="24">
        <v>23</v>
      </c>
      <c r="G178" s="34" t="s">
        <v>63</v>
      </c>
      <c r="H178" s="38" t="s">
        <v>120</v>
      </c>
      <c r="I178" s="48"/>
    </row>
    <row r="179" spans="1:9" ht="13.15" customHeight="1">
      <c r="A179" s="23"/>
      <c r="B179" s="24"/>
      <c r="C179" s="24"/>
      <c r="D179" s="24"/>
      <c r="E179" s="24"/>
      <c r="F179" s="24"/>
      <c r="G179" s="30"/>
      <c r="H179" s="28" t="s">
        <v>95</v>
      </c>
      <c r="I179" s="29">
        <v>12414987</v>
      </c>
    </row>
    <row r="180" spans="1:9" ht="13.15" customHeight="1">
      <c r="A180" s="23"/>
      <c r="B180" s="24"/>
      <c r="C180" s="24"/>
      <c r="D180" s="24"/>
      <c r="E180" s="24"/>
      <c r="F180" s="24"/>
      <c r="G180" s="30"/>
      <c r="H180" s="28" t="s">
        <v>105</v>
      </c>
      <c r="I180" s="29">
        <v>40896</v>
      </c>
    </row>
    <row r="181" spans="1:9" ht="13.15" customHeight="1">
      <c r="A181" s="23"/>
      <c r="B181" s="24"/>
      <c r="C181" s="24"/>
      <c r="D181" s="24"/>
      <c r="E181" s="24"/>
      <c r="F181" s="24"/>
      <c r="G181" s="30"/>
      <c r="H181" s="28" t="s">
        <v>97</v>
      </c>
      <c r="I181" s="29">
        <v>1226986</v>
      </c>
    </row>
    <row r="182" spans="1:9" ht="13.15" customHeight="1">
      <c r="A182" s="23"/>
      <c r="B182" s="24"/>
      <c r="C182" s="24"/>
      <c r="D182" s="24"/>
      <c r="E182" s="24"/>
      <c r="F182" s="24"/>
      <c r="G182" s="30"/>
      <c r="H182" s="28" t="s">
        <v>99</v>
      </c>
      <c r="I182" s="29">
        <v>0</v>
      </c>
    </row>
    <row r="183" spans="1:9" ht="13.15" customHeight="1">
      <c r="A183" s="23"/>
      <c r="B183" s="24"/>
      <c r="C183" s="24"/>
      <c r="D183" s="24"/>
      <c r="E183" s="24"/>
      <c r="F183" s="24"/>
      <c r="G183" s="30"/>
      <c r="H183" s="31" t="s">
        <v>93</v>
      </c>
      <c r="I183" s="47">
        <f>SUM(I179:I182)</f>
        <v>13682869</v>
      </c>
    </row>
    <row r="184" spans="1:9" ht="9.6" customHeight="1">
      <c r="A184" s="23"/>
      <c r="B184" s="24"/>
      <c r="C184" s="24"/>
      <c r="D184" s="24"/>
      <c r="E184" s="24"/>
      <c r="F184" s="24"/>
      <c r="G184" s="30"/>
      <c r="H184" s="35"/>
      <c r="I184" s="29"/>
    </row>
    <row r="185" spans="1:9" ht="13.15" customHeight="1" thickBot="1">
      <c r="A185" s="42">
        <v>2</v>
      </c>
      <c r="B185" s="43">
        <v>1</v>
      </c>
      <c r="C185" s="43">
        <v>1</v>
      </c>
      <c r="D185" s="43">
        <v>1</v>
      </c>
      <c r="E185" s="43">
        <v>4</v>
      </c>
      <c r="F185" s="43">
        <v>23</v>
      </c>
      <c r="G185" s="824" t="s">
        <v>65</v>
      </c>
      <c r="H185" s="932" t="s">
        <v>121</v>
      </c>
      <c r="I185" s="46"/>
    </row>
    <row r="186" spans="1:9" ht="13.15" customHeight="1" thickTop="1">
      <c r="A186" s="23"/>
      <c r="B186" s="24"/>
      <c r="C186" s="24"/>
      <c r="D186" s="24"/>
      <c r="E186" s="24"/>
      <c r="F186" s="24"/>
      <c r="G186" s="30"/>
      <c r="H186" s="28" t="s">
        <v>95</v>
      </c>
      <c r="I186" s="29">
        <v>9501318</v>
      </c>
    </row>
    <row r="187" spans="1:9" ht="13.15" customHeight="1">
      <c r="A187" s="23"/>
      <c r="B187" s="24"/>
      <c r="C187" s="24"/>
      <c r="D187" s="24"/>
      <c r="E187" s="24"/>
      <c r="F187" s="24"/>
      <c r="G187" s="30"/>
      <c r="H187" s="28" t="s">
        <v>105</v>
      </c>
      <c r="I187" s="29">
        <v>578604</v>
      </c>
    </row>
    <row r="188" spans="1:9" ht="13.15" customHeight="1">
      <c r="A188" s="23"/>
      <c r="B188" s="24"/>
      <c r="C188" s="24"/>
      <c r="D188" s="24"/>
      <c r="E188" s="24"/>
      <c r="F188" s="24"/>
      <c r="G188" s="30"/>
      <c r="H188" s="28" t="s">
        <v>97</v>
      </c>
      <c r="I188" s="29">
        <v>1326809</v>
      </c>
    </row>
    <row r="189" spans="1:9" ht="13.15" customHeight="1">
      <c r="A189" s="23"/>
      <c r="B189" s="24"/>
      <c r="C189" s="24"/>
      <c r="D189" s="24"/>
      <c r="E189" s="24"/>
      <c r="F189" s="24"/>
      <c r="G189" s="30"/>
      <c r="H189" s="28" t="s">
        <v>99</v>
      </c>
      <c r="I189" s="29">
        <v>0</v>
      </c>
    </row>
    <row r="190" spans="1:9" ht="13.15" customHeight="1">
      <c r="A190" s="23"/>
      <c r="B190" s="24"/>
      <c r="C190" s="24"/>
      <c r="D190" s="24"/>
      <c r="E190" s="24"/>
      <c r="F190" s="24"/>
      <c r="G190" s="30"/>
      <c r="H190" s="31" t="s">
        <v>93</v>
      </c>
      <c r="I190" s="47">
        <f>SUM(I186:I189)</f>
        <v>11406731</v>
      </c>
    </row>
    <row r="191" spans="1:9" ht="5.45" customHeight="1">
      <c r="A191" s="23"/>
      <c r="B191" s="24"/>
      <c r="C191" s="24"/>
      <c r="D191" s="24"/>
      <c r="E191" s="24"/>
      <c r="F191" s="24"/>
      <c r="G191" s="30"/>
      <c r="H191" s="35"/>
      <c r="I191" s="48"/>
    </row>
    <row r="192" spans="1:9" ht="14.1" customHeight="1">
      <c r="A192" s="23">
        <v>2</v>
      </c>
      <c r="B192" s="24">
        <v>0</v>
      </c>
      <c r="C192" s="24">
        <v>0</v>
      </c>
      <c r="D192" s="24">
        <v>0</v>
      </c>
      <c r="E192" s="24">
        <v>0</v>
      </c>
      <c r="F192" s="24"/>
      <c r="G192" s="25"/>
      <c r="H192" s="26" t="s">
        <v>42</v>
      </c>
      <c r="I192" s="48"/>
    </row>
    <row r="193" spans="1:10" ht="14.1" customHeight="1">
      <c r="A193" s="23">
        <v>2</v>
      </c>
      <c r="B193" s="24">
        <v>1</v>
      </c>
      <c r="C193" s="24">
        <v>0</v>
      </c>
      <c r="D193" s="24">
        <v>0</v>
      </c>
      <c r="E193" s="24">
        <v>0</v>
      </c>
      <c r="F193" s="24"/>
      <c r="G193" s="25"/>
      <c r="H193" s="26" t="s">
        <v>43</v>
      </c>
      <c r="I193" s="48"/>
    </row>
    <row r="194" spans="1:10" ht="12.6" customHeight="1">
      <c r="A194" s="23">
        <v>2</v>
      </c>
      <c r="B194" s="24">
        <v>1</v>
      </c>
      <c r="C194" s="24">
        <v>1</v>
      </c>
      <c r="D194" s="24">
        <v>0</v>
      </c>
      <c r="E194" s="24">
        <v>0</v>
      </c>
      <c r="F194" s="24"/>
      <c r="G194" s="25"/>
      <c r="H194" s="26" t="s">
        <v>44</v>
      </c>
      <c r="I194" s="48"/>
    </row>
    <row r="195" spans="1:10" ht="30">
      <c r="A195" s="23">
        <v>2</v>
      </c>
      <c r="B195" s="24">
        <v>1</v>
      </c>
      <c r="C195" s="24">
        <v>1</v>
      </c>
      <c r="D195" s="24">
        <v>2</v>
      </c>
      <c r="E195" s="24">
        <v>0</v>
      </c>
      <c r="F195" s="24"/>
      <c r="G195" s="25"/>
      <c r="H195" s="26" t="s">
        <v>122</v>
      </c>
      <c r="I195" s="48"/>
    </row>
    <row r="196" spans="1:10" ht="30">
      <c r="A196" s="23">
        <v>2</v>
      </c>
      <c r="B196" s="24">
        <v>1</v>
      </c>
      <c r="C196" s="24">
        <v>1</v>
      </c>
      <c r="D196" s="24">
        <v>2</v>
      </c>
      <c r="E196" s="24">
        <v>0</v>
      </c>
      <c r="F196" s="24"/>
      <c r="G196" s="25"/>
      <c r="H196" s="26" t="s">
        <v>123</v>
      </c>
      <c r="I196" s="48"/>
    </row>
    <row r="197" spans="1:10" ht="14.1" customHeight="1">
      <c r="A197" s="23">
        <v>2</v>
      </c>
      <c r="B197" s="24">
        <v>1</v>
      </c>
      <c r="C197" s="24">
        <v>1</v>
      </c>
      <c r="D197" s="24">
        <v>2</v>
      </c>
      <c r="E197" s="24">
        <v>0</v>
      </c>
      <c r="F197" s="24">
        <v>24</v>
      </c>
      <c r="G197" s="30"/>
      <c r="H197" s="31" t="s">
        <v>124</v>
      </c>
      <c r="I197" s="48"/>
    </row>
    <row r="198" spans="1:10" ht="14.1" customHeight="1">
      <c r="A198" s="23">
        <v>2</v>
      </c>
      <c r="B198" s="24">
        <v>1</v>
      </c>
      <c r="C198" s="24">
        <v>1</v>
      </c>
      <c r="D198" s="24">
        <v>2</v>
      </c>
      <c r="E198" s="24">
        <v>0</v>
      </c>
      <c r="F198" s="24">
        <v>24</v>
      </c>
      <c r="G198" s="34" t="s">
        <v>47</v>
      </c>
      <c r="H198" s="28" t="s">
        <v>1281</v>
      </c>
      <c r="I198" s="29">
        <v>66249930</v>
      </c>
    </row>
    <row r="199" spans="1:10" ht="14.1" customHeight="1">
      <c r="A199" s="23">
        <v>2</v>
      </c>
      <c r="B199" s="24">
        <v>1</v>
      </c>
      <c r="C199" s="24">
        <v>1</v>
      </c>
      <c r="D199" s="24">
        <v>2</v>
      </c>
      <c r="E199" s="24">
        <v>0</v>
      </c>
      <c r="F199" s="24">
        <v>24</v>
      </c>
      <c r="G199" s="34" t="s">
        <v>48</v>
      </c>
      <c r="H199" s="28" t="s">
        <v>1282</v>
      </c>
      <c r="I199" s="29">
        <v>127676850</v>
      </c>
    </row>
    <row r="200" spans="1:10" ht="14.1" customHeight="1">
      <c r="A200" s="23">
        <v>2</v>
      </c>
      <c r="B200" s="24">
        <v>1</v>
      </c>
      <c r="C200" s="24">
        <v>1</v>
      </c>
      <c r="D200" s="24">
        <v>2</v>
      </c>
      <c r="E200" s="24">
        <v>0</v>
      </c>
      <c r="F200" s="24">
        <v>24</v>
      </c>
      <c r="G200" s="34" t="s">
        <v>57</v>
      </c>
      <c r="H200" s="28" t="s">
        <v>1283</v>
      </c>
      <c r="I200" s="29">
        <v>235008581</v>
      </c>
    </row>
    <row r="201" spans="1:10" ht="14.1" customHeight="1">
      <c r="A201" s="23">
        <v>2</v>
      </c>
      <c r="B201" s="24">
        <v>1</v>
      </c>
      <c r="C201" s="24">
        <v>1</v>
      </c>
      <c r="D201" s="24">
        <v>2</v>
      </c>
      <c r="E201" s="24">
        <v>0</v>
      </c>
      <c r="F201" s="24">
        <v>24</v>
      </c>
      <c r="G201" s="34" t="s">
        <v>60</v>
      </c>
      <c r="H201" s="28" t="s">
        <v>1284</v>
      </c>
      <c r="I201" s="29">
        <v>19809937</v>
      </c>
    </row>
    <row r="202" spans="1:10" ht="14.1" customHeight="1">
      <c r="A202" s="23">
        <v>2</v>
      </c>
      <c r="B202" s="24">
        <v>1</v>
      </c>
      <c r="C202" s="24">
        <v>1</v>
      </c>
      <c r="D202" s="24">
        <v>2</v>
      </c>
      <c r="E202" s="24">
        <v>0</v>
      </c>
      <c r="F202" s="24">
        <v>24</v>
      </c>
      <c r="G202" s="34" t="s">
        <v>63</v>
      </c>
      <c r="H202" s="28" t="s">
        <v>1285</v>
      </c>
      <c r="I202" s="29">
        <v>17443056</v>
      </c>
    </row>
    <row r="203" spans="1:10" ht="14.1" customHeight="1">
      <c r="A203" s="23">
        <v>2</v>
      </c>
      <c r="B203" s="24">
        <v>1</v>
      </c>
      <c r="C203" s="24">
        <v>1</v>
      </c>
      <c r="D203" s="24">
        <v>2</v>
      </c>
      <c r="E203" s="24">
        <v>0</v>
      </c>
      <c r="F203" s="24">
        <v>24</v>
      </c>
      <c r="G203" s="34" t="s">
        <v>65</v>
      </c>
      <c r="H203" s="28" t="s">
        <v>1286</v>
      </c>
      <c r="I203" s="29">
        <v>46680440</v>
      </c>
    </row>
    <row r="204" spans="1:10" ht="14.1" customHeight="1">
      <c r="A204" s="23">
        <v>2</v>
      </c>
      <c r="B204" s="24">
        <v>1</v>
      </c>
      <c r="C204" s="24">
        <v>1</v>
      </c>
      <c r="D204" s="24">
        <v>2</v>
      </c>
      <c r="E204" s="24">
        <v>0</v>
      </c>
      <c r="F204" s="24">
        <v>24</v>
      </c>
      <c r="G204" s="34" t="s">
        <v>69</v>
      </c>
      <c r="H204" s="28" t="s">
        <v>1287</v>
      </c>
      <c r="I204" s="29">
        <v>31157244</v>
      </c>
    </row>
    <row r="205" spans="1:10" ht="14.1" customHeight="1">
      <c r="A205" s="23">
        <v>2</v>
      </c>
      <c r="B205" s="24">
        <v>1</v>
      </c>
      <c r="C205" s="24">
        <v>1</v>
      </c>
      <c r="D205" s="24">
        <v>2</v>
      </c>
      <c r="E205" s="24">
        <v>0</v>
      </c>
      <c r="F205" s="24">
        <v>24</v>
      </c>
      <c r="G205" s="34" t="s">
        <v>67</v>
      </c>
      <c r="H205" s="28" t="s">
        <v>1288</v>
      </c>
      <c r="I205" s="29">
        <v>25476803</v>
      </c>
    </row>
    <row r="206" spans="1:10" ht="14.1" customHeight="1">
      <c r="A206" s="62">
        <v>2</v>
      </c>
      <c r="B206" s="24">
        <v>1</v>
      </c>
      <c r="C206" s="24">
        <v>1</v>
      </c>
      <c r="D206" s="24">
        <v>2</v>
      </c>
      <c r="E206" s="24">
        <v>0</v>
      </c>
      <c r="F206" s="24">
        <v>24</v>
      </c>
      <c r="G206" s="34" t="s">
        <v>78</v>
      </c>
      <c r="H206" s="28" t="s">
        <v>1289</v>
      </c>
      <c r="I206" s="68">
        <v>11404502</v>
      </c>
      <c r="J206" s="69"/>
    </row>
    <row r="207" spans="1:10" ht="14.1" customHeight="1">
      <c r="A207" s="23">
        <v>2</v>
      </c>
      <c r="B207" s="24">
        <v>1</v>
      </c>
      <c r="C207" s="24">
        <v>1</v>
      </c>
      <c r="D207" s="24">
        <v>2</v>
      </c>
      <c r="E207" s="24">
        <v>0</v>
      </c>
      <c r="F207" s="24">
        <v>24</v>
      </c>
      <c r="G207" s="25">
        <v>10</v>
      </c>
      <c r="H207" s="28" t="s">
        <v>1290</v>
      </c>
      <c r="I207" s="29">
        <v>55638581</v>
      </c>
    </row>
    <row r="208" spans="1:10" ht="12.95" customHeight="1">
      <c r="A208" s="23">
        <v>2</v>
      </c>
      <c r="B208" s="24">
        <v>1</v>
      </c>
      <c r="C208" s="24">
        <v>1</v>
      </c>
      <c r="D208" s="24">
        <v>2</v>
      </c>
      <c r="E208" s="24">
        <v>0</v>
      </c>
      <c r="F208" s="24">
        <v>24</v>
      </c>
      <c r="G208" s="25">
        <v>11</v>
      </c>
      <c r="H208" s="38" t="s">
        <v>1291</v>
      </c>
      <c r="I208" s="29">
        <v>10935424</v>
      </c>
    </row>
    <row r="209" spans="1:9" ht="12.95" customHeight="1">
      <c r="A209" s="23">
        <v>2</v>
      </c>
      <c r="B209" s="24">
        <v>1</v>
      </c>
      <c r="C209" s="24">
        <v>1</v>
      </c>
      <c r="D209" s="24">
        <v>2</v>
      </c>
      <c r="E209" s="24">
        <v>0</v>
      </c>
      <c r="F209" s="24">
        <v>24</v>
      </c>
      <c r="G209" s="25">
        <v>12</v>
      </c>
      <c r="H209" s="28" t="s">
        <v>1292</v>
      </c>
      <c r="I209" s="29">
        <v>6039619</v>
      </c>
    </row>
    <row r="210" spans="1:9" ht="12.95" customHeight="1">
      <c r="A210" s="23">
        <v>2</v>
      </c>
      <c r="B210" s="24">
        <v>1</v>
      </c>
      <c r="C210" s="24">
        <v>1</v>
      </c>
      <c r="D210" s="24">
        <v>2</v>
      </c>
      <c r="E210" s="24">
        <v>0</v>
      </c>
      <c r="F210" s="24">
        <v>24</v>
      </c>
      <c r="G210" s="25">
        <v>13</v>
      </c>
      <c r="H210" s="38" t="s">
        <v>1293</v>
      </c>
      <c r="I210" s="29">
        <v>8859448</v>
      </c>
    </row>
    <row r="211" spans="1:9" ht="12.95" customHeight="1">
      <c r="A211" s="23">
        <v>2</v>
      </c>
      <c r="B211" s="24">
        <v>1</v>
      </c>
      <c r="C211" s="24">
        <v>1</v>
      </c>
      <c r="D211" s="24">
        <v>2</v>
      </c>
      <c r="E211" s="24">
        <v>0</v>
      </c>
      <c r="F211" s="24">
        <v>24</v>
      </c>
      <c r="G211" s="25">
        <v>14</v>
      </c>
      <c r="H211" s="38" t="s">
        <v>1294</v>
      </c>
      <c r="I211" s="29">
        <v>330739517</v>
      </c>
    </row>
    <row r="212" spans="1:9" ht="14.1" customHeight="1">
      <c r="A212" s="23">
        <v>2</v>
      </c>
      <c r="B212" s="24">
        <v>1</v>
      </c>
      <c r="C212" s="24">
        <v>1</v>
      </c>
      <c r="D212" s="24">
        <v>2</v>
      </c>
      <c r="E212" s="24">
        <v>0</v>
      </c>
      <c r="F212" s="24">
        <v>24</v>
      </c>
      <c r="G212" s="25">
        <v>15</v>
      </c>
      <c r="H212" s="28" t="s">
        <v>1295</v>
      </c>
      <c r="I212" s="29">
        <v>236340446</v>
      </c>
    </row>
    <row r="213" spans="1:9" ht="12.95" customHeight="1">
      <c r="A213" s="23">
        <v>2</v>
      </c>
      <c r="B213" s="24">
        <v>1</v>
      </c>
      <c r="C213" s="24">
        <v>1</v>
      </c>
      <c r="D213" s="24">
        <v>2</v>
      </c>
      <c r="E213" s="24">
        <v>0</v>
      </c>
      <c r="F213" s="24">
        <v>24</v>
      </c>
      <c r="G213" s="25">
        <v>16</v>
      </c>
      <c r="H213" s="28" t="s">
        <v>125</v>
      </c>
      <c r="I213" s="29">
        <v>144450370</v>
      </c>
    </row>
    <row r="214" spans="1:9" ht="14.1" customHeight="1">
      <c r="A214" s="23">
        <v>2</v>
      </c>
      <c r="B214" s="24">
        <v>1</v>
      </c>
      <c r="C214" s="24">
        <v>1</v>
      </c>
      <c r="D214" s="24">
        <v>2</v>
      </c>
      <c r="E214" s="24">
        <v>0</v>
      </c>
      <c r="F214" s="24">
        <v>24</v>
      </c>
      <c r="G214" s="25">
        <v>17</v>
      </c>
      <c r="H214" s="28" t="s">
        <v>126</v>
      </c>
      <c r="I214" s="29">
        <v>39531669</v>
      </c>
    </row>
    <row r="215" spans="1:9" ht="14.1" customHeight="1">
      <c r="A215" s="23">
        <v>2</v>
      </c>
      <c r="B215" s="24">
        <v>1</v>
      </c>
      <c r="C215" s="24">
        <v>1</v>
      </c>
      <c r="D215" s="24">
        <v>2</v>
      </c>
      <c r="E215" s="24">
        <v>0</v>
      </c>
      <c r="F215" s="24">
        <v>24</v>
      </c>
      <c r="G215" s="25">
        <v>18</v>
      </c>
      <c r="H215" s="28" t="s">
        <v>1296</v>
      </c>
      <c r="I215" s="29">
        <v>2627108</v>
      </c>
    </row>
    <row r="216" spans="1:9">
      <c r="A216" s="23">
        <v>2</v>
      </c>
      <c r="B216" s="24">
        <v>1</v>
      </c>
      <c r="C216" s="24">
        <v>1</v>
      </c>
      <c r="D216" s="24">
        <v>2</v>
      </c>
      <c r="E216" s="24">
        <v>0</v>
      </c>
      <c r="F216" s="24">
        <v>24</v>
      </c>
      <c r="G216" s="25">
        <v>19</v>
      </c>
      <c r="H216" s="28" t="s">
        <v>1297</v>
      </c>
      <c r="I216" s="29">
        <v>38028916</v>
      </c>
    </row>
    <row r="217" spans="1:9" ht="25.5">
      <c r="A217" s="23">
        <v>2</v>
      </c>
      <c r="B217" s="24">
        <v>1</v>
      </c>
      <c r="C217" s="24">
        <v>1</v>
      </c>
      <c r="D217" s="24">
        <v>2</v>
      </c>
      <c r="E217" s="24">
        <v>0</v>
      </c>
      <c r="F217" s="24">
        <v>24</v>
      </c>
      <c r="G217" s="25">
        <v>20</v>
      </c>
      <c r="H217" s="28" t="s">
        <v>1298</v>
      </c>
      <c r="I217" s="29">
        <v>16598186</v>
      </c>
    </row>
    <row r="218" spans="1:9" ht="12.95" customHeight="1">
      <c r="A218" s="23">
        <v>2</v>
      </c>
      <c r="B218" s="24">
        <v>1</v>
      </c>
      <c r="C218" s="24">
        <v>1</v>
      </c>
      <c r="D218" s="24">
        <v>2</v>
      </c>
      <c r="E218" s="24">
        <v>0</v>
      </c>
      <c r="F218" s="24">
        <v>24</v>
      </c>
      <c r="G218" s="25">
        <v>21</v>
      </c>
      <c r="H218" s="38" t="s">
        <v>1299</v>
      </c>
      <c r="I218" s="29">
        <v>15564829</v>
      </c>
    </row>
    <row r="219" spans="1:9" ht="14.1" customHeight="1">
      <c r="A219" s="23">
        <v>2</v>
      </c>
      <c r="B219" s="24">
        <v>1</v>
      </c>
      <c r="C219" s="24">
        <v>1</v>
      </c>
      <c r="D219" s="24">
        <v>2</v>
      </c>
      <c r="E219" s="24">
        <v>0</v>
      </c>
      <c r="F219" s="24">
        <v>24</v>
      </c>
      <c r="G219" s="25">
        <v>22</v>
      </c>
      <c r="H219" s="28" t="s">
        <v>1300</v>
      </c>
      <c r="I219" s="29">
        <v>226262895</v>
      </c>
    </row>
    <row r="220" spans="1:9" ht="14.1" customHeight="1">
      <c r="A220" s="23">
        <v>2</v>
      </c>
      <c r="B220" s="24">
        <v>1</v>
      </c>
      <c r="C220" s="24">
        <v>1</v>
      </c>
      <c r="D220" s="24">
        <v>2</v>
      </c>
      <c r="E220" s="24">
        <v>0</v>
      </c>
      <c r="F220" s="24">
        <v>24</v>
      </c>
      <c r="G220" s="25">
        <v>23</v>
      </c>
      <c r="H220" s="28" t="s">
        <v>1301</v>
      </c>
      <c r="I220" s="29">
        <v>97879079</v>
      </c>
    </row>
    <row r="221" spans="1:9" ht="14.1" customHeight="1">
      <c r="A221" s="23">
        <v>2</v>
      </c>
      <c r="B221" s="24">
        <v>1</v>
      </c>
      <c r="C221" s="24">
        <v>1</v>
      </c>
      <c r="D221" s="24">
        <v>2</v>
      </c>
      <c r="E221" s="24">
        <v>0</v>
      </c>
      <c r="F221" s="24">
        <v>24</v>
      </c>
      <c r="G221" s="25">
        <v>24</v>
      </c>
      <c r="H221" s="28" t="s">
        <v>1302</v>
      </c>
      <c r="I221" s="29">
        <v>14527689</v>
      </c>
    </row>
    <row r="222" spans="1:9" ht="14.1" customHeight="1">
      <c r="A222" s="23">
        <v>2</v>
      </c>
      <c r="B222" s="24">
        <v>1</v>
      </c>
      <c r="C222" s="24">
        <v>1</v>
      </c>
      <c r="D222" s="24">
        <v>2</v>
      </c>
      <c r="E222" s="24">
        <v>0</v>
      </c>
      <c r="F222" s="24">
        <v>24</v>
      </c>
      <c r="G222" s="25">
        <v>25</v>
      </c>
      <c r="H222" s="28" t="s">
        <v>1303</v>
      </c>
      <c r="I222" s="29">
        <v>7669081</v>
      </c>
    </row>
    <row r="223" spans="1:9" ht="14.1" customHeight="1">
      <c r="A223" s="23">
        <v>2</v>
      </c>
      <c r="B223" s="24">
        <v>1</v>
      </c>
      <c r="C223" s="24">
        <v>1</v>
      </c>
      <c r="D223" s="24">
        <v>2</v>
      </c>
      <c r="E223" s="24">
        <v>0</v>
      </c>
      <c r="F223" s="24">
        <v>24</v>
      </c>
      <c r="G223" s="25">
        <v>26</v>
      </c>
      <c r="H223" s="28" t="s">
        <v>127</v>
      </c>
      <c r="I223" s="29">
        <v>114496730</v>
      </c>
    </row>
    <row r="224" spans="1:9" ht="14.1" customHeight="1">
      <c r="A224" s="23">
        <v>2</v>
      </c>
      <c r="B224" s="24">
        <v>1</v>
      </c>
      <c r="C224" s="24">
        <v>1</v>
      </c>
      <c r="D224" s="24">
        <v>2</v>
      </c>
      <c r="E224" s="24">
        <v>0</v>
      </c>
      <c r="F224" s="24">
        <v>24</v>
      </c>
      <c r="G224" s="25">
        <v>27</v>
      </c>
      <c r="H224" s="28" t="s">
        <v>128</v>
      </c>
      <c r="I224" s="29">
        <v>49942645</v>
      </c>
    </row>
    <row r="225" spans="1:9" ht="12.95" customHeight="1">
      <c r="A225" s="23">
        <v>2</v>
      </c>
      <c r="B225" s="24">
        <v>1</v>
      </c>
      <c r="C225" s="24">
        <v>1</v>
      </c>
      <c r="D225" s="24">
        <v>2</v>
      </c>
      <c r="E225" s="24">
        <v>0</v>
      </c>
      <c r="F225" s="24">
        <v>24</v>
      </c>
      <c r="G225" s="25">
        <v>28</v>
      </c>
      <c r="H225" s="38" t="s">
        <v>1304</v>
      </c>
      <c r="I225" s="70">
        <v>241395452</v>
      </c>
    </row>
    <row r="226" spans="1:9" ht="25.9" customHeight="1">
      <c r="A226" s="23">
        <v>2</v>
      </c>
      <c r="B226" s="24">
        <v>1</v>
      </c>
      <c r="C226" s="24">
        <v>1</v>
      </c>
      <c r="D226" s="24">
        <v>2</v>
      </c>
      <c r="E226" s="24">
        <v>0</v>
      </c>
      <c r="F226" s="24">
        <v>24</v>
      </c>
      <c r="G226" s="25">
        <v>29</v>
      </c>
      <c r="H226" s="38" t="s">
        <v>1305</v>
      </c>
      <c r="I226" s="70">
        <v>25565278</v>
      </c>
    </row>
    <row r="227" spans="1:9" ht="14.1" customHeight="1">
      <c r="A227" s="23">
        <v>2</v>
      </c>
      <c r="B227" s="24">
        <v>1</v>
      </c>
      <c r="C227" s="24">
        <v>1</v>
      </c>
      <c r="D227" s="24">
        <v>2</v>
      </c>
      <c r="E227" s="24">
        <v>0</v>
      </c>
      <c r="F227" s="24">
        <v>24</v>
      </c>
      <c r="G227" s="25">
        <v>30</v>
      </c>
      <c r="H227" s="38" t="s">
        <v>1306</v>
      </c>
      <c r="I227" s="70">
        <v>67332699</v>
      </c>
    </row>
    <row r="228" spans="1:9" ht="25.5">
      <c r="A228" s="23">
        <v>2</v>
      </c>
      <c r="B228" s="24">
        <v>1</v>
      </c>
      <c r="C228" s="24">
        <v>1</v>
      </c>
      <c r="D228" s="24">
        <v>2</v>
      </c>
      <c r="E228" s="24">
        <v>0</v>
      </c>
      <c r="F228" s="24">
        <v>24</v>
      </c>
      <c r="G228" s="25">
        <v>31</v>
      </c>
      <c r="H228" s="38" t="s">
        <v>1307</v>
      </c>
      <c r="I228" s="70">
        <v>10480692</v>
      </c>
    </row>
    <row r="229" spans="1:9" ht="14.1" customHeight="1">
      <c r="A229" s="23">
        <v>2</v>
      </c>
      <c r="B229" s="24">
        <v>1</v>
      </c>
      <c r="C229" s="24">
        <v>1</v>
      </c>
      <c r="D229" s="24">
        <v>2</v>
      </c>
      <c r="E229" s="24">
        <v>0</v>
      </c>
      <c r="F229" s="24">
        <v>24</v>
      </c>
      <c r="G229" s="25">
        <v>32</v>
      </c>
      <c r="H229" s="28" t="s">
        <v>1308</v>
      </c>
      <c r="I229" s="70">
        <v>34916920</v>
      </c>
    </row>
    <row r="230" spans="1:9" ht="14.1" customHeight="1">
      <c r="A230" s="23">
        <v>2</v>
      </c>
      <c r="B230" s="24">
        <v>1</v>
      </c>
      <c r="C230" s="24">
        <v>1</v>
      </c>
      <c r="D230" s="24">
        <v>2</v>
      </c>
      <c r="E230" s="24">
        <v>0</v>
      </c>
      <c r="F230" s="24">
        <v>24</v>
      </c>
      <c r="G230" s="25">
        <v>33</v>
      </c>
      <c r="H230" s="28" t="s">
        <v>1309</v>
      </c>
      <c r="I230" s="70">
        <v>17705574</v>
      </c>
    </row>
    <row r="231" spans="1:9" ht="14.1" customHeight="1">
      <c r="A231" s="23">
        <v>2</v>
      </c>
      <c r="B231" s="24">
        <v>1</v>
      </c>
      <c r="C231" s="24">
        <v>1</v>
      </c>
      <c r="D231" s="24">
        <v>2</v>
      </c>
      <c r="E231" s="24">
        <v>0</v>
      </c>
      <c r="F231" s="24">
        <v>24</v>
      </c>
      <c r="G231" s="25">
        <v>34</v>
      </c>
      <c r="H231" s="28" t="s">
        <v>1310</v>
      </c>
      <c r="I231" s="70">
        <v>68702911</v>
      </c>
    </row>
    <row r="232" spans="1:9" ht="25.5">
      <c r="A232" s="23">
        <v>2</v>
      </c>
      <c r="B232" s="24">
        <v>1</v>
      </c>
      <c r="C232" s="24">
        <v>1</v>
      </c>
      <c r="D232" s="24">
        <v>2</v>
      </c>
      <c r="E232" s="24">
        <v>0</v>
      </c>
      <c r="F232" s="24">
        <v>24</v>
      </c>
      <c r="G232" s="25">
        <v>35</v>
      </c>
      <c r="H232" s="28" t="s">
        <v>1311</v>
      </c>
      <c r="I232" s="70">
        <v>15294500</v>
      </c>
    </row>
    <row r="233" spans="1:9" ht="24.6" customHeight="1">
      <c r="A233" s="23">
        <v>2</v>
      </c>
      <c r="B233" s="24">
        <v>1</v>
      </c>
      <c r="C233" s="24">
        <v>1</v>
      </c>
      <c r="D233" s="24">
        <v>2</v>
      </c>
      <c r="E233" s="24">
        <v>0</v>
      </c>
      <c r="F233" s="24">
        <v>24</v>
      </c>
      <c r="G233" s="25">
        <v>36</v>
      </c>
      <c r="H233" s="28" t="s">
        <v>1312</v>
      </c>
      <c r="I233" s="70">
        <v>180180274</v>
      </c>
    </row>
    <row r="234" spans="1:9" ht="14.1" customHeight="1">
      <c r="A234" s="23">
        <v>2</v>
      </c>
      <c r="B234" s="24">
        <v>1</v>
      </c>
      <c r="C234" s="24">
        <v>1</v>
      </c>
      <c r="D234" s="24">
        <v>2</v>
      </c>
      <c r="E234" s="24">
        <v>0</v>
      </c>
      <c r="F234" s="24">
        <v>24</v>
      </c>
      <c r="G234" s="25">
        <v>37</v>
      </c>
      <c r="H234" s="28" t="s">
        <v>1313</v>
      </c>
      <c r="I234" s="70">
        <v>34706630</v>
      </c>
    </row>
    <row r="235" spans="1:9" ht="14.1" customHeight="1" thickBot="1">
      <c r="A235" s="42">
        <v>2</v>
      </c>
      <c r="B235" s="43">
        <v>1</v>
      </c>
      <c r="C235" s="43">
        <v>1</v>
      </c>
      <c r="D235" s="43">
        <v>2</v>
      </c>
      <c r="E235" s="43">
        <v>0</v>
      </c>
      <c r="F235" s="43">
        <v>24</v>
      </c>
      <c r="G235" s="67">
        <v>38</v>
      </c>
      <c r="H235" s="52" t="s">
        <v>1314</v>
      </c>
      <c r="I235" s="933">
        <v>15084383</v>
      </c>
    </row>
    <row r="236" spans="1:9" ht="14.1" customHeight="1" thickTop="1">
      <c r="A236" s="23">
        <v>2</v>
      </c>
      <c r="B236" s="24">
        <v>1</v>
      </c>
      <c r="C236" s="24">
        <v>1</v>
      </c>
      <c r="D236" s="24">
        <v>2</v>
      </c>
      <c r="E236" s="24">
        <v>0</v>
      </c>
      <c r="F236" s="24">
        <v>24</v>
      </c>
      <c r="G236" s="25">
        <v>39</v>
      </c>
      <c r="H236" s="28" t="s">
        <v>1315</v>
      </c>
      <c r="I236" s="70">
        <v>2570196</v>
      </c>
    </row>
    <row r="237" spans="1:9" ht="14.1" customHeight="1">
      <c r="A237" s="23">
        <v>2</v>
      </c>
      <c r="B237" s="24">
        <v>1</v>
      </c>
      <c r="C237" s="24">
        <v>1</v>
      </c>
      <c r="D237" s="24">
        <v>2</v>
      </c>
      <c r="E237" s="24">
        <v>0</v>
      </c>
      <c r="F237" s="24">
        <v>24</v>
      </c>
      <c r="G237" s="25">
        <v>40</v>
      </c>
      <c r="H237" s="28" t="s">
        <v>1316</v>
      </c>
      <c r="I237" s="70">
        <v>4188794</v>
      </c>
    </row>
    <row r="238" spans="1:9" ht="26.25" customHeight="1">
      <c r="A238" s="23">
        <v>2</v>
      </c>
      <c r="B238" s="24">
        <v>1</v>
      </c>
      <c r="C238" s="24">
        <v>1</v>
      </c>
      <c r="D238" s="24">
        <v>2</v>
      </c>
      <c r="E238" s="24">
        <v>0</v>
      </c>
      <c r="F238" s="24">
        <v>24</v>
      </c>
      <c r="G238" s="25" t="s">
        <v>129</v>
      </c>
      <c r="H238" s="28" t="s">
        <v>1317</v>
      </c>
      <c r="I238" s="70">
        <v>55515764</v>
      </c>
    </row>
    <row r="239" spans="1:9" ht="30" customHeight="1">
      <c r="A239" s="23">
        <v>2</v>
      </c>
      <c r="B239" s="24">
        <v>1</v>
      </c>
      <c r="C239" s="24">
        <v>1</v>
      </c>
      <c r="D239" s="24">
        <v>2</v>
      </c>
      <c r="E239" s="24">
        <v>0</v>
      </c>
      <c r="F239" s="24">
        <v>24</v>
      </c>
      <c r="G239" s="25" t="s">
        <v>130</v>
      </c>
      <c r="H239" s="28" t="s">
        <v>1318</v>
      </c>
      <c r="I239" s="70">
        <v>125830962</v>
      </c>
    </row>
    <row r="240" spans="1:9" ht="33" customHeight="1">
      <c r="A240" s="23">
        <v>2</v>
      </c>
      <c r="B240" s="24">
        <v>1</v>
      </c>
      <c r="C240" s="24">
        <v>1</v>
      </c>
      <c r="D240" s="24">
        <v>2</v>
      </c>
      <c r="E240" s="24">
        <v>0</v>
      </c>
      <c r="F240" s="24">
        <v>24</v>
      </c>
      <c r="G240" s="25" t="s">
        <v>131</v>
      </c>
      <c r="H240" s="28" t="s">
        <v>1319</v>
      </c>
      <c r="I240" s="70">
        <v>17275663</v>
      </c>
    </row>
    <row r="241" spans="1:9" ht="33" customHeight="1">
      <c r="A241" s="23">
        <v>2</v>
      </c>
      <c r="B241" s="24">
        <v>1</v>
      </c>
      <c r="C241" s="24">
        <v>1</v>
      </c>
      <c r="D241" s="24">
        <v>2</v>
      </c>
      <c r="E241" s="24">
        <v>0</v>
      </c>
      <c r="F241" s="24">
        <v>24</v>
      </c>
      <c r="G241" s="25" t="s">
        <v>1322</v>
      </c>
      <c r="H241" s="28" t="s">
        <v>1320</v>
      </c>
      <c r="I241" s="70">
        <v>650000</v>
      </c>
    </row>
    <row r="242" spans="1:9" ht="33" customHeight="1">
      <c r="A242" s="23">
        <v>2</v>
      </c>
      <c r="B242" s="24">
        <v>1</v>
      </c>
      <c r="C242" s="24">
        <v>1</v>
      </c>
      <c r="D242" s="24">
        <v>2</v>
      </c>
      <c r="E242" s="24">
        <v>0</v>
      </c>
      <c r="F242" s="24">
        <v>24</v>
      </c>
      <c r="G242" s="25" t="s">
        <v>1323</v>
      </c>
      <c r="H242" s="28" t="s">
        <v>1321</v>
      </c>
      <c r="I242" s="70">
        <v>0</v>
      </c>
    </row>
    <row r="243" spans="1:9" ht="13.15" customHeight="1">
      <c r="A243" s="23"/>
      <c r="B243" s="24"/>
      <c r="C243" s="24"/>
      <c r="D243" s="24"/>
      <c r="E243" s="24"/>
      <c r="F243" s="24"/>
      <c r="G243" s="30"/>
      <c r="H243" s="31" t="s">
        <v>93</v>
      </c>
      <c r="I243" s="71">
        <f>SUM(I198:I241)</f>
        <v>2914436267</v>
      </c>
    </row>
    <row r="244" spans="1:9" ht="3" customHeight="1">
      <c r="A244" s="23"/>
      <c r="B244" s="24"/>
      <c r="C244" s="24"/>
      <c r="D244" s="24"/>
      <c r="E244" s="24"/>
      <c r="F244" s="24"/>
      <c r="G244" s="30"/>
      <c r="H244" s="31"/>
      <c r="I244" s="71"/>
    </row>
    <row r="245" spans="1:9" ht="13.9" customHeight="1">
      <c r="A245" s="23">
        <v>2</v>
      </c>
      <c r="B245" s="24">
        <v>0</v>
      </c>
      <c r="C245" s="24">
        <v>0</v>
      </c>
      <c r="D245" s="24">
        <v>0</v>
      </c>
      <c r="E245" s="24">
        <v>0</v>
      </c>
      <c r="F245" s="24"/>
      <c r="G245" s="25"/>
      <c r="H245" s="26" t="s">
        <v>42</v>
      </c>
      <c r="I245" s="71"/>
    </row>
    <row r="246" spans="1:9" ht="14.1" customHeight="1">
      <c r="A246" s="23">
        <v>2</v>
      </c>
      <c r="B246" s="24">
        <v>1</v>
      </c>
      <c r="C246" s="24">
        <v>0</v>
      </c>
      <c r="D246" s="24">
        <v>0</v>
      </c>
      <c r="E246" s="24">
        <v>0</v>
      </c>
      <c r="F246" s="24"/>
      <c r="G246" s="25"/>
      <c r="H246" s="26" t="s">
        <v>43</v>
      </c>
      <c r="I246" s="71"/>
    </row>
    <row r="247" spans="1:9" ht="15">
      <c r="A247" s="23">
        <v>2</v>
      </c>
      <c r="B247" s="24">
        <v>1</v>
      </c>
      <c r="C247" s="24">
        <v>1</v>
      </c>
      <c r="D247" s="24">
        <v>0</v>
      </c>
      <c r="E247" s="24">
        <v>0</v>
      </c>
      <c r="F247" s="24"/>
      <c r="G247" s="25"/>
      <c r="H247" s="26" t="s">
        <v>44</v>
      </c>
      <c r="I247" s="71"/>
    </row>
    <row r="248" spans="1:9" ht="30">
      <c r="A248" s="23">
        <v>2</v>
      </c>
      <c r="B248" s="24">
        <v>1</v>
      </c>
      <c r="C248" s="24">
        <v>1</v>
      </c>
      <c r="D248" s="24">
        <v>2</v>
      </c>
      <c r="E248" s="24">
        <v>0</v>
      </c>
      <c r="F248" s="24"/>
      <c r="G248" s="25"/>
      <c r="H248" s="26" t="s">
        <v>122</v>
      </c>
      <c r="I248" s="71"/>
    </row>
    <row r="249" spans="1:9" ht="30">
      <c r="A249" s="23">
        <v>2</v>
      </c>
      <c r="B249" s="24">
        <v>1</v>
      </c>
      <c r="C249" s="24">
        <v>1</v>
      </c>
      <c r="D249" s="24">
        <v>2</v>
      </c>
      <c r="E249" s="24">
        <v>0</v>
      </c>
      <c r="F249" s="24"/>
      <c r="G249" s="25"/>
      <c r="H249" s="26" t="s">
        <v>122</v>
      </c>
      <c r="I249" s="71"/>
    </row>
    <row r="250" spans="1:9" ht="14.1" customHeight="1">
      <c r="A250" s="23">
        <v>2</v>
      </c>
      <c r="B250" s="24">
        <v>1</v>
      </c>
      <c r="C250" s="24">
        <v>1</v>
      </c>
      <c r="D250" s="24">
        <v>2</v>
      </c>
      <c r="E250" s="24">
        <v>0</v>
      </c>
      <c r="F250" s="24">
        <v>25</v>
      </c>
      <c r="G250" s="30"/>
      <c r="H250" s="31" t="s">
        <v>132</v>
      </c>
      <c r="I250" s="71"/>
    </row>
    <row r="251" spans="1:9" ht="15" customHeight="1">
      <c r="A251" s="975" t="s">
        <v>133</v>
      </c>
      <c r="B251" s="976"/>
      <c r="C251" s="976"/>
      <c r="D251" s="976"/>
      <c r="E251" s="976"/>
      <c r="F251" s="976"/>
      <c r="G251" s="976"/>
      <c r="H251" s="977"/>
      <c r="I251" s="70"/>
    </row>
    <row r="252" spans="1:9" ht="15">
      <c r="A252" s="72"/>
      <c r="B252" s="73"/>
      <c r="C252" s="73"/>
      <c r="D252" s="73"/>
      <c r="E252" s="73"/>
      <c r="F252" s="73"/>
      <c r="G252" s="18"/>
      <c r="H252" s="38" t="s">
        <v>134</v>
      </c>
      <c r="I252" s="74">
        <v>47151000</v>
      </c>
    </row>
    <row r="253" spans="1:9" ht="15">
      <c r="A253" s="23">
        <v>3</v>
      </c>
      <c r="B253" s="24">
        <v>0</v>
      </c>
      <c r="C253" s="24">
        <v>0</v>
      </c>
      <c r="D253" s="24">
        <v>0</v>
      </c>
      <c r="E253" s="24">
        <v>0</v>
      </c>
      <c r="F253" s="24"/>
      <c r="G253" s="25"/>
      <c r="H253" s="26" t="s">
        <v>135</v>
      </c>
      <c r="I253" s="71"/>
    </row>
    <row r="254" spans="1:9" ht="15">
      <c r="A254" s="23">
        <v>3</v>
      </c>
      <c r="B254" s="24">
        <v>1</v>
      </c>
      <c r="C254" s="24">
        <v>0</v>
      </c>
      <c r="D254" s="24">
        <v>0</v>
      </c>
      <c r="E254" s="24">
        <v>0</v>
      </c>
      <c r="F254" s="24"/>
      <c r="G254" s="25"/>
      <c r="H254" s="26" t="s">
        <v>43</v>
      </c>
      <c r="I254" s="71"/>
    </row>
    <row r="255" spans="1:9" ht="15">
      <c r="A255" s="23">
        <v>3</v>
      </c>
      <c r="B255" s="24">
        <v>1</v>
      </c>
      <c r="C255" s="24">
        <v>1</v>
      </c>
      <c r="D255" s="24">
        <v>0</v>
      </c>
      <c r="E255" s="24">
        <v>0</v>
      </c>
      <c r="F255" s="24"/>
      <c r="G255" s="25"/>
      <c r="H255" s="26" t="s">
        <v>136</v>
      </c>
      <c r="I255" s="71"/>
    </row>
    <row r="256" spans="1:9" ht="15">
      <c r="A256" s="23">
        <v>3</v>
      </c>
      <c r="B256" s="24">
        <v>1</v>
      </c>
      <c r="C256" s="24">
        <v>1</v>
      </c>
      <c r="D256" s="24">
        <v>1</v>
      </c>
      <c r="E256" s="24">
        <v>0</v>
      </c>
      <c r="F256" s="24"/>
      <c r="G256" s="25"/>
      <c r="H256" s="26" t="s">
        <v>137</v>
      </c>
      <c r="I256" s="71"/>
    </row>
    <row r="257" spans="1:9" ht="15">
      <c r="A257" s="23">
        <v>3</v>
      </c>
      <c r="B257" s="24">
        <v>1</v>
      </c>
      <c r="C257" s="24">
        <v>1</v>
      </c>
      <c r="D257" s="24">
        <v>1</v>
      </c>
      <c r="E257" s="24">
        <v>0</v>
      </c>
      <c r="F257" s="24"/>
      <c r="G257" s="25"/>
      <c r="H257" s="26" t="s">
        <v>499</v>
      </c>
      <c r="I257" s="71"/>
    </row>
    <row r="258" spans="1:9" ht="15">
      <c r="A258" s="23">
        <v>3</v>
      </c>
      <c r="B258" s="24">
        <v>1</v>
      </c>
      <c r="C258" s="24">
        <v>1</v>
      </c>
      <c r="D258" s="24">
        <v>1</v>
      </c>
      <c r="E258" s="24">
        <v>1</v>
      </c>
      <c r="F258" s="24">
        <v>26</v>
      </c>
      <c r="G258" s="30"/>
      <c r="H258" s="31" t="s">
        <v>138</v>
      </c>
      <c r="I258" s="71"/>
    </row>
    <row r="259" spans="1:9" ht="15" customHeight="1">
      <c r="A259" s="975" t="s">
        <v>139</v>
      </c>
      <c r="B259" s="976"/>
      <c r="C259" s="976"/>
      <c r="D259" s="976"/>
      <c r="E259" s="976"/>
      <c r="F259" s="976"/>
      <c r="G259" s="976"/>
      <c r="H259" s="977"/>
      <c r="I259" s="71"/>
    </row>
    <row r="260" spans="1:9" ht="15">
      <c r="A260" s="72"/>
      <c r="B260" s="73"/>
      <c r="C260" s="73"/>
      <c r="D260" s="73"/>
      <c r="E260" s="73"/>
      <c r="F260" s="73"/>
      <c r="G260" s="18"/>
      <c r="H260" s="38" t="s">
        <v>140</v>
      </c>
      <c r="I260" s="74">
        <v>3224088110</v>
      </c>
    </row>
    <row r="261" spans="1:9" ht="8.25" customHeight="1" thickBot="1">
      <c r="A261" s="23"/>
      <c r="B261" s="24"/>
      <c r="C261" s="24"/>
      <c r="D261" s="24"/>
      <c r="E261" s="24"/>
      <c r="F261" s="24"/>
      <c r="G261" s="25"/>
      <c r="H261" s="75"/>
      <c r="I261" s="71"/>
    </row>
    <row r="262" spans="1:9" ht="19.5" customHeight="1" thickTop="1" thickBot="1">
      <c r="A262" s="76"/>
      <c r="B262" s="77"/>
      <c r="C262" s="77"/>
      <c r="D262" s="77"/>
      <c r="E262" s="77"/>
      <c r="F262" s="77"/>
      <c r="G262" s="78"/>
      <c r="H262" s="79" t="s">
        <v>13</v>
      </c>
      <c r="I262" s="80" t="e">
        <f>I260+I252+I243+I165+I183+I190+I159+I151+I119+I94+I74+I176</f>
        <v>#VALUE!</v>
      </c>
    </row>
    <row r="263" spans="1:9" ht="13.5" thickTop="1">
      <c r="I263" s="16"/>
    </row>
    <row r="264" spans="1:9">
      <c r="I264" s="16"/>
    </row>
    <row r="265" spans="1:9">
      <c r="I265" s="16"/>
    </row>
  </sheetData>
  <mergeCells count="8">
    <mergeCell ref="A251:H251"/>
    <mergeCell ref="A259:H259"/>
    <mergeCell ref="A1:I1"/>
    <mergeCell ref="A2:I2"/>
    <mergeCell ref="A3:I3"/>
    <mergeCell ref="A4:I4"/>
    <mergeCell ref="A6:H6"/>
    <mergeCell ref="G7:H7"/>
  </mergeCells>
  <printOptions horizontalCentered="1"/>
  <pageMargins left="0.31496062992125984" right="0.31496062992125984" top="0.35433070866141736" bottom="0.35433070866141736" header="0.31496062992125984" footer="0.31496062992125984"/>
  <pageSetup scale="86" orientation="portrait" r:id="rId1"/>
  <headerFooter>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42"/>
  <sheetViews>
    <sheetView topLeftCell="A7" zoomScaleNormal="100" workbookViewId="0">
      <selection activeCell="C39" sqref="C39"/>
    </sheetView>
  </sheetViews>
  <sheetFormatPr baseColWidth="10" defaultColWidth="11.42578125" defaultRowHeight="12.75"/>
  <cols>
    <col min="1" max="1" width="2.7109375" style="1" customWidth="1"/>
    <col min="2" max="2" width="91.28515625" style="1" customWidth="1"/>
    <col min="3" max="3" width="26.42578125" style="1" customWidth="1"/>
    <col min="4" max="4" width="26.7109375" style="1" customWidth="1"/>
    <col min="5" max="5" width="11.42578125" style="1"/>
    <col min="6" max="6" width="12.7109375" style="1" bestFit="1" customWidth="1"/>
    <col min="7" max="16384" width="11.42578125" style="1"/>
  </cols>
  <sheetData>
    <row r="1" spans="2:8" ht="18">
      <c r="B1" s="82"/>
      <c r="C1" s="2"/>
    </row>
    <row r="2" spans="2:8" ht="16.5">
      <c r="B2" s="987" t="s">
        <v>141</v>
      </c>
      <c r="C2" s="987"/>
    </row>
    <row r="3" spans="2:8" ht="16.5">
      <c r="B3" s="966" t="s">
        <v>1127</v>
      </c>
      <c r="C3" s="966"/>
    </row>
    <row r="4" spans="2:8" ht="30.75" customHeight="1">
      <c r="B4" s="985" t="s">
        <v>142</v>
      </c>
      <c r="C4" s="985"/>
    </row>
    <row r="5" spans="2:8" ht="15">
      <c r="B5" s="986" t="s">
        <v>2</v>
      </c>
      <c r="C5" s="986"/>
    </row>
    <row r="6" spans="2:8" ht="23.25" customHeight="1" thickBot="1">
      <c r="B6" s="83"/>
      <c r="C6" s="2"/>
      <c r="F6" s="55"/>
      <c r="G6" s="55"/>
      <c r="H6" s="55"/>
    </row>
    <row r="7" spans="2:8" ht="16.5" thickTop="1" thickBot="1">
      <c r="B7" s="84" t="s">
        <v>143</v>
      </c>
      <c r="C7" s="84" t="s">
        <v>4</v>
      </c>
      <c r="F7" s="55"/>
      <c r="G7" s="55"/>
      <c r="H7" s="55"/>
    </row>
    <row r="8" spans="2:8" ht="18.75" customHeight="1" thickTop="1">
      <c r="B8" s="85" t="s">
        <v>144</v>
      </c>
      <c r="C8" s="86">
        <v>2742312009</v>
      </c>
      <c r="D8" s="16"/>
      <c r="F8" s="87"/>
      <c r="G8" s="55"/>
      <c r="H8" s="55"/>
    </row>
    <row r="9" spans="2:8" ht="14.25">
      <c r="B9" s="85" t="s">
        <v>145</v>
      </c>
      <c r="C9" s="88">
        <v>166800489</v>
      </c>
      <c r="F9" s="87"/>
      <c r="G9" s="55"/>
      <c r="H9" s="55"/>
    </row>
    <row r="10" spans="2:8" ht="14.25">
      <c r="B10" s="85" t="s">
        <v>146</v>
      </c>
      <c r="C10" s="89">
        <v>103702157</v>
      </c>
      <c r="F10" s="87"/>
      <c r="G10" s="55"/>
      <c r="H10" s="55"/>
    </row>
    <row r="11" spans="2:8" ht="19.5" customHeight="1">
      <c r="B11" s="85" t="s">
        <v>147</v>
      </c>
      <c r="C11" s="89">
        <v>81676718</v>
      </c>
      <c r="F11" s="87"/>
      <c r="G11" s="55"/>
      <c r="H11" s="55"/>
    </row>
    <row r="12" spans="2:8" ht="18" customHeight="1" thickBot="1">
      <c r="B12" s="85" t="s">
        <v>1084</v>
      </c>
      <c r="C12" s="89">
        <v>129596737</v>
      </c>
      <c r="F12" s="55"/>
      <c r="G12" s="55"/>
      <c r="H12" s="55"/>
    </row>
    <row r="13" spans="2:8" ht="17.25" thickTop="1" thickBot="1">
      <c r="B13" s="19" t="s">
        <v>13</v>
      </c>
      <c r="C13" s="90">
        <f>SUM(C8:C12)</f>
        <v>3224088110</v>
      </c>
      <c r="F13" s="55"/>
      <c r="G13" s="55"/>
      <c r="H13" s="55"/>
    </row>
    <row r="14" spans="2:8" ht="13.5" thickTop="1">
      <c r="B14" s="2"/>
      <c r="C14" s="2"/>
    </row>
    <row r="15" spans="2:8" ht="30" customHeight="1">
      <c r="B15" s="988"/>
      <c r="C15" s="988"/>
    </row>
    <row r="16" spans="2:8" ht="30" customHeight="1">
      <c r="B16" s="91"/>
      <c r="C16" s="91"/>
    </row>
    <row r="17" spans="2:8">
      <c r="B17" s="2"/>
      <c r="C17" s="2"/>
    </row>
    <row r="18" spans="2:8" ht="18">
      <c r="B18" s="82"/>
      <c r="C18" s="2"/>
    </row>
    <row r="19" spans="2:8" ht="16.5">
      <c r="B19" s="987" t="s">
        <v>141</v>
      </c>
      <c r="C19" s="987"/>
    </row>
    <row r="20" spans="2:8" ht="16.5">
      <c r="B20" s="966" t="s">
        <v>1127</v>
      </c>
      <c r="C20" s="966"/>
    </row>
    <row r="21" spans="2:8" ht="30.75" customHeight="1">
      <c r="B21" s="985" t="s">
        <v>148</v>
      </c>
      <c r="C21" s="985"/>
    </row>
    <row r="22" spans="2:8" ht="15">
      <c r="B22" s="986" t="s">
        <v>2</v>
      </c>
      <c r="C22" s="986"/>
    </row>
    <row r="23" spans="2:8" ht="10.9" customHeight="1">
      <c r="B23" s="83"/>
      <c r="C23" s="2"/>
      <c r="F23" s="55"/>
      <c r="G23" s="55"/>
      <c r="H23" s="55"/>
    </row>
    <row r="24" spans="2:8" ht="13.5" thickBot="1">
      <c r="B24" s="2"/>
      <c r="C24" s="2"/>
    </row>
    <row r="25" spans="2:8" ht="17.25" thickTop="1" thickBot="1">
      <c r="B25" s="19" t="s">
        <v>149</v>
      </c>
      <c r="C25" s="19" t="s">
        <v>150</v>
      </c>
    </row>
    <row r="26" spans="2:8" ht="13.5" thickTop="1">
      <c r="B26" s="92" t="s">
        <v>151</v>
      </c>
      <c r="C26" s="86">
        <v>129419552</v>
      </c>
    </row>
    <row r="27" spans="2:8">
      <c r="B27" s="93" t="s">
        <v>152</v>
      </c>
      <c r="C27" s="89">
        <v>146171371</v>
      </c>
    </row>
    <row r="28" spans="2:8">
      <c r="B28" s="93" t="s">
        <v>153</v>
      </c>
      <c r="C28" s="89">
        <v>834917531</v>
      </c>
    </row>
    <row r="29" spans="2:8">
      <c r="B29" s="93" t="s">
        <v>154</v>
      </c>
      <c r="C29" s="89">
        <v>174775918</v>
      </c>
    </row>
    <row r="30" spans="2:8">
      <c r="B30" s="93" t="s">
        <v>155</v>
      </c>
      <c r="C30" s="89">
        <v>849578672</v>
      </c>
    </row>
    <row r="31" spans="2:8">
      <c r="B31" s="93" t="s">
        <v>156</v>
      </c>
      <c r="C31" s="89">
        <v>257847435</v>
      </c>
    </row>
    <row r="32" spans="2:8">
      <c r="B32" s="93" t="s">
        <v>157</v>
      </c>
      <c r="C32" s="89">
        <v>51515544</v>
      </c>
    </row>
    <row r="33" spans="2:5">
      <c r="B33" s="93" t="s">
        <v>158</v>
      </c>
      <c r="C33" s="89">
        <v>214908295</v>
      </c>
    </row>
    <row r="34" spans="2:5">
      <c r="B34" s="93" t="s">
        <v>159</v>
      </c>
      <c r="C34" s="89">
        <v>128759730</v>
      </c>
      <c r="E34" s="16"/>
    </row>
    <row r="35" spans="2:5">
      <c r="B35" s="93" t="s">
        <v>160</v>
      </c>
      <c r="C35" s="89">
        <v>162305759</v>
      </c>
    </row>
    <row r="36" spans="2:5">
      <c r="B36" s="93" t="s">
        <v>161</v>
      </c>
      <c r="C36" s="89">
        <v>129156876</v>
      </c>
    </row>
    <row r="37" spans="2:5">
      <c r="B37" s="93" t="s">
        <v>162</v>
      </c>
      <c r="C37" s="89">
        <v>48343121</v>
      </c>
    </row>
    <row r="38" spans="2:5" ht="13.5" thickBot="1">
      <c r="B38" s="93" t="s">
        <v>163</v>
      </c>
      <c r="C38" s="89">
        <v>96388306</v>
      </c>
    </row>
    <row r="39" spans="2:5" ht="17.25" thickTop="1" thickBot="1">
      <c r="B39" s="19" t="s">
        <v>13</v>
      </c>
      <c r="C39" s="90">
        <f>SUM(C26:C38)</f>
        <v>3224088110</v>
      </c>
    </row>
    <row r="40" spans="2:5" ht="13.5" thickTop="1"/>
    <row r="42" spans="2:5">
      <c r="C42" s="16"/>
    </row>
  </sheetData>
  <mergeCells count="9">
    <mergeCell ref="B20:C20"/>
    <mergeCell ref="B21:C21"/>
    <mergeCell ref="B22:C22"/>
    <mergeCell ref="B2:C2"/>
    <mergeCell ref="B3:C3"/>
    <mergeCell ref="B4:C4"/>
    <mergeCell ref="B5:C5"/>
    <mergeCell ref="B15:C15"/>
    <mergeCell ref="B19:C19"/>
  </mergeCells>
  <printOptions horizontalCentered="1"/>
  <pageMargins left="0.31496062992125984" right="0.31496062992125984" top="0.35433070866141736" bottom="0.35433070866141736" header="0.31496062992125984" footer="0.31496062992125984"/>
  <pageSetup scale="85"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H38"/>
  <sheetViews>
    <sheetView zoomScale="110" zoomScaleNormal="110" workbookViewId="0">
      <selection activeCell="E45" sqref="E45"/>
    </sheetView>
  </sheetViews>
  <sheetFormatPr baseColWidth="10" defaultColWidth="11.42578125" defaultRowHeight="12.75"/>
  <cols>
    <col min="1" max="1" width="5.28515625" style="1" customWidth="1"/>
    <col min="2" max="2" width="65" style="1" customWidth="1"/>
    <col min="3" max="4" width="26.7109375" style="1" customWidth="1"/>
    <col min="5" max="5" width="11.42578125" style="1"/>
    <col min="6" max="6" width="12.7109375" style="1" bestFit="1" customWidth="1"/>
    <col min="7" max="16384" width="11.42578125" style="1"/>
  </cols>
  <sheetData>
    <row r="1" spans="2:8" ht="18">
      <c r="B1" s="82"/>
      <c r="C1" s="2"/>
    </row>
    <row r="2" spans="2:8" ht="16.5">
      <c r="B2" s="987" t="s">
        <v>164</v>
      </c>
      <c r="C2" s="987"/>
    </row>
    <row r="3" spans="2:8" ht="16.5">
      <c r="B3" s="966" t="s">
        <v>1127</v>
      </c>
      <c r="C3" s="966"/>
    </row>
    <row r="4" spans="2:8" ht="30.75" customHeight="1">
      <c r="B4" s="985" t="s">
        <v>1088</v>
      </c>
      <c r="C4" s="985"/>
    </row>
    <row r="5" spans="2:8" ht="15">
      <c r="B5" s="986" t="s">
        <v>2</v>
      </c>
      <c r="C5" s="986"/>
    </row>
    <row r="6" spans="2:8" ht="23.25" customHeight="1" thickBot="1">
      <c r="B6" s="83"/>
      <c r="C6" s="2"/>
      <c r="F6" s="55"/>
      <c r="G6" s="55"/>
      <c r="H6" s="55"/>
    </row>
    <row r="7" spans="2:8" ht="17.25" thickTop="1" thickBot="1">
      <c r="B7" s="84" t="s">
        <v>143</v>
      </c>
      <c r="C7" s="19" t="s">
        <v>4</v>
      </c>
      <c r="F7" s="55"/>
      <c r="G7" s="55"/>
      <c r="H7" s="55"/>
    </row>
    <row r="8" spans="2:8" ht="27" customHeight="1" thickTop="1">
      <c r="B8" s="85" t="s">
        <v>24</v>
      </c>
      <c r="C8" s="86">
        <v>98067889</v>
      </c>
      <c r="D8" s="16"/>
      <c r="F8" s="87"/>
      <c r="G8" s="55"/>
      <c r="H8" s="55"/>
    </row>
    <row r="9" spans="2:8" ht="14.25">
      <c r="B9" s="85" t="s">
        <v>165</v>
      </c>
      <c r="C9" s="89">
        <v>1231918107</v>
      </c>
      <c r="F9" s="87"/>
      <c r="G9" s="55"/>
      <c r="H9" s="55"/>
    </row>
    <row r="10" spans="2:8" ht="26.25" thickBot="1">
      <c r="B10" s="85" t="s">
        <v>166</v>
      </c>
      <c r="C10" s="89">
        <v>829263920</v>
      </c>
      <c r="F10" s="87"/>
      <c r="G10" s="55"/>
      <c r="H10" s="55"/>
    </row>
    <row r="11" spans="2:8" ht="17.25" thickTop="1" thickBot="1">
      <c r="B11" s="19" t="s">
        <v>13</v>
      </c>
      <c r="C11" s="90">
        <f>SUM(C8,C9,C10)</f>
        <v>2159249916</v>
      </c>
      <c r="F11" s="55"/>
      <c r="G11" s="55"/>
      <c r="H11" s="55"/>
    </row>
    <row r="12" spans="2:8" ht="13.5" thickTop="1">
      <c r="B12" s="2"/>
      <c r="C12" s="2"/>
    </row>
    <row r="13" spans="2:8" ht="25.15" customHeight="1">
      <c r="B13" s="2"/>
      <c r="C13" s="2"/>
    </row>
    <row r="14" spans="2:8" ht="18">
      <c r="B14" s="82"/>
      <c r="C14" s="2"/>
    </row>
    <row r="15" spans="2:8" ht="16.5">
      <c r="B15" s="987" t="s">
        <v>164</v>
      </c>
      <c r="C15" s="987"/>
    </row>
    <row r="16" spans="2:8" ht="16.5">
      <c r="B16" s="966" t="s">
        <v>1127</v>
      </c>
      <c r="C16" s="966"/>
    </row>
    <row r="17" spans="2:8" ht="30.75" customHeight="1">
      <c r="B17" s="985" t="s">
        <v>167</v>
      </c>
      <c r="C17" s="985"/>
    </row>
    <row r="18" spans="2:8" ht="15">
      <c r="B18" s="986" t="s">
        <v>2</v>
      </c>
      <c r="C18" s="986"/>
    </row>
    <row r="19" spans="2:8" ht="14.45" customHeight="1">
      <c r="B19" s="83"/>
      <c r="C19" s="2"/>
      <c r="F19" s="55"/>
      <c r="G19" s="55"/>
      <c r="H19" s="55"/>
    </row>
    <row r="20" spans="2:8" ht="10.15" customHeight="1" thickBot="1">
      <c r="B20" s="2"/>
      <c r="C20" s="2"/>
    </row>
    <row r="21" spans="2:8" ht="17.25" thickTop="1" thickBot="1">
      <c r="B21" s="19" t="s">
        <v>149</v>
      </c>
      <c r="C21" s="19" t="s">
        <v>150</v>
      </c>
    </row>
    <row r="22" spans="2:8" ht="13.5" thickTop="1">
      <c r="B22" s="92" t="s">
        <v>151</v>
      </c>
      <c r="C22" s="86">
        <v>158729651</v>
      </c>
    </row>
    <row r="23" spans="2:8">
      <c r="B23" s="93" t="s">
        <v>152</v>
      </c>
      <c r="C23" s="89">
        <v>123629086</v>
      </c>
    </row>
    <row r="24" spans="2:8">
      <c r="B24" s="93" t="s">
        <v>153</v>
      </c>
      <c r="C24" s="89">
        <v>418965797</v>
      </c>
    </row>
    <row r="25" spans="2:8">
      <c r="B25" s="93" t="s">
        <v>154</v>
      </c>
      <c r="C25" s="89">
        <v>219154413</v>
      </c>
    </row>
    <row r="26" spans="2:8">
      <c r="B26" s="93" t="s">
        <v>155</v>
      </c>
      <c r="C26" s="89">
        <v>448375639</v>
      </c>
    </row>
    <row r="27" spans="2:8">
      <c r="B27" s="93" t="s">
        <v>156</v>
      </c>
      <c r="C27" s="89">
        <v>183359698</v>
      </c>
    </row>
    <row r="28" spans="2:8">
      <c r="B28" s="93" t="s">
        <v>157</v>
      </c>
      <c r="C28" s="89">
        <v>47734072</v>
      </c>
    </row>
    <row r="29" spans="2:8">
      <c r="B29" s="93" t="s">
        <v>158</v>
      </c>
      <c r="C29" s="89">
        <v>199207733</v>
      </c>
    </row>
    <row r="30" spans="2:8">
      <c r="B30" s="93" t="s">
        <v>159</v>
      </c>
      <c r="C30" s="89">
        <v>86332227</v>
      </c>
    </row>
    <row r="31" spans="2:8">
      <c r="B31" s="93" t="s">
        <v>160</v>
      </c>
      <c r="C31" s="89">
        <v>156152399</v>
      </c>
    </row>
    <row r="32" spans="2:8">
      <c r="B32" s="93" t="s">
        <v>161</v>
      </c>
      <c r="C32" s="89">
        <v>42568897</v>
      </c>
    </row>
    <row r="33" spans="2:3">
      <c r="B33" s="93" t="s">
        <v>162</v>
      </c>
      <c r="C33" s="89">
        <v>35881456</v>
      </c>
    </row>
    <row r="34" spans="2:3" ht="13.5" thickBot="1">
      <c r="B34" s="93" t="s">
        <v>163</v>
      </c>
      <c r="C34" s="89">
        <v>39158848</v>
      </c>
    </row>
    <row r="35" spans="2:3" ht="17.25" thickTop="1" thickBot="1">
      <c r="B35" s="19" t="s">
        <v>13</v>
      </c>
      <c r="C35" s="90">
        <f>SUM(C22:C34)</f>
        <v>2159249916</v>
      </c>
    </row>
    <row r="36" spans="2:3" ht="13.5" thickTop="1"/>
    <row r="38" spans="2:3">
      <c r="C38" s="16"/>
    </row>
  </sheetData>
  <mergeCells count="8">
    <mergeCell ref="B17:C17"/>
    <mergeCell ref="B18:C18"/>
    <mergeCell ref="B2:C2"/>
    <mergeCell ref="B3:C3"/>
    <mergeCell ref="B4:C4"/>
    <mergeCell ref="B5:C5"/>
    <mergeCell ref="B15:C15"/>
    <mergeCell ref="B16:C16"/>
  </mergeCells>
  <printOptions horizontalCentered="1"/>
  <pageMargins left="0.31496062992125984" right="0.31496062992125984" top="0.35433070866141736" bottom="0.35433070866141736" header="0.31496062992125984" footer="0.31496062992125984"/>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F40"/>
  <sheetViews>
    <sheetView zoomScale="110" zoomScaleNormal="110" workbookViewId="0">
      <selection activeCell="G38" sqref="G38"/>
    </sheetView>
  </sheetViews>
  <sheetFormatPr baseColWidth="10" defaultColWidth="11.42578125" defaultRowHeight="12.75"/>
  <cols>
    <col min="1" max="1" width="11.42578125" style="1"/>
    <col min="2" max="2" width="48.5703125" style="1" customWidth="1"/>
    <col min="3" max="3" width="16.28515625" style="1" customWidth="1"/>
    <col min="4" max="4" width="16.5703125" style="1" customWidth="1"/>
    <col min="5" max="5" width="22.42578125" style="1" bestFit="1" customWidth="1"/>
    <col min="6" max="6" width="21.140625" style="1" bestFit="1" customWidth="1"/>
    <col min="7" max="16384" width="11.42578125" style="1"/>
  </cols>
  <sheetData>
    <row r="2" spans="1:6" ht="16.5">
      <c r="A2" s="2"/>
      <c r="B2" s="1008" t="s">
        <v>168</v>
      </c>
      <c r="C2" s="1008"/>
      <c r="D2" s="1008"/>
      <c r="E2" s="1008"/>
      <c r="F2" s="94"/>
    </row>
    <row r="3" spans="1:6" ht="16.5">
      <c r="A3" s="2"/>
      <c r="B3" s="979" t="s">
        <v>1127</v>
      </c>
      <c r="C3" s="979"/>
      <c r="D3" s="979"/>
      <c r="E3" s="979"/>
      <c r="F3" s="95"/>
    </row>
    <row r="4" spans="1:6" ht="30" customHeight="1">
      <c r="A4" s="2"/>
      <c r="B4" s="985" t="s">
        <v>1352</v>
      </c>
      <c r="C4" s="985"/>
      <c r="D4" s="985"/>
      <c r="E4" s="985"/>
      <c r="F4" s="96"/>
    </row>
    <row r="5" spans="1:6" ht="15.75">
      <c r="A5" s="2"/>
      <c r="B5" s="1019" t="s">
        <v>2</v>
      </c>
      <c r="C5" s="1019"/>
      <c r="D5" s="1019"/>
      <c r="E5" s="1019"/>
      <c r="F5" s="97"/>
    </row>
    <row r="6" spans="1:6" ht="13.5" customHeight="1" thickBot="1">
      <c r="A6" s="2"/>
      <c r="B6" s="2"/>
      <c r="C6" s="2"/>
      <c r="D6" s="2"/>
      <c r="E6" s="2"/>
      <c r="F6" s="2"/>
    </row>
    <row r="7" spans="1:6" ht="17.25" thickTop="1" thickBot="1">
      <c r="A7" s="2" t="s">
        <v>104</v>
      </c>
      <c r="B7" s="1009" t="s">
        <v>143</v>
      </c>
      <c r="C7" s="1010"/>
      <c r="D7" s="1011"/>
      <c r="E7" s="98" t="s">
        <v>4</v>
      </c>
      <c r="F7" s="2"/>
    </row>
    <row r="8" spans="1:6" ht="19.149999999999999" customHeight="1" thickTop="1">
      <c r="A8" s="2"/>
      <c r="B8" s="1016" t="s">
        <v>169</v>
      </c>
      <c r="C8" s="1017"/>
      <c r="D8" s="1018"/>
      <c r="E8" s="99">
        <v>12300000</v>
      </c>
      <c r="F8" s="2"/>
    </row>
    <row r="9" spans="1:6" ht="18.75" customHeight="1">
      <c r="A9" s="2"/>
      <c r="B9" s="999" t="s">
        <v>170</v>
      </c>
      <c r="C9" s="1000"/>
      <c r="D9" s="1001"/>
      <c r="E9" s="99">
        <v>16166000</v>
      </c>
      <c r="F9" s="2"/>
    </row>
    <row r="10" spans="1:6" ht="33.75" customHeight="1" thickBot="1">
      <c r="A10" s="2"/>
      <c r="B10" s="1002" t="s">
        <v>171</v>
      </c>
      <c r="C10" s="1003"/>
      <c r="D10" s="1004"/>
      <c r="E10" s="99">
        <v>18685000</v>
      </c>
      <c r="F10" s="2"/>
    </row>
    <row r="11" spans="1:6" ht="17.25" thickTop="1" thickBot="1">
      <c r="A11" s="2"/>
      <c r="B11" s="1005" t="s">
        <v>13</v>
      </c>
      <c r="C11" s="1006"/>
      <c r="D11" s="1007"/>
      <c r="E11" s="100">
        <f>SUM(E8:E10)</f>
        <v>47151000</v>
      </c>
      <c r="F11" s="2"/>
    </row>
    <row r="12" spans="1:6" ht="16.5" thickTop="1">
      <c r="A12" s="2"/>
      <c r="B12" s="101"/>
      <c r="C12" s="102"/>
      <c r="D12" s="2"/>
      <c r="E12" s="2"/>
      <c r="F12" s="2"/>
    </row>
    <row r="13" spans="1:6" ht="15.75">
      <c r="A13" s="2"/>
      <c r="B13" s="101"/>
      <c r="C13" s="102"/>
      <c r="D13" s="2"/>
      <c r="E13" s="2"/>
      <c r="F13" s="2"/>
    </row>
    <row r="14" spans="1:6" ht="15.75">
      <c r="A14" s="2"/>
      <c r="B14" s="101"/>
      <c r="C14" s="102"/>
      <c r="D14" s="2"/>
      <c r="E14" s="2"/>
      <c r="F14" s="2"/>
    </row>
    <row r="15" spans="1:6" ht="16.5">
      <c r="A15" s="2"/>
      <c r="B15" s="1008" t="s">
        <v>172</v>
      </c>
      <c r="C15" s="1008"/>
      <c r="D15" s="1008"/>
      <c r="E15" s="1008"/>
      <c r="F15" s="94"/>
    </row>
    <row r="16" spans="1:6" ht="21" customHeight="1">
      <c r="A16" s="2"/>
      <c r="B16" s="979" t="s">
        <v>1127</v>
      </c>
      <c r="C16" s="979"/>
      <c r="D16" s="979"/>
      <c r="E16" s="979"/>
      <c r="F16" s="95"/>
    </row>
    <row r="17" spans="1:6" ht="31.5" customHeight="1">
      <c r="A17" s="2"/>
      <c r="B17" s="985" t="s">
        <v>173</v>
      </c>
      <c r="C17" s="985"/>
      <c r="D17" s="985"/>
      <c r="E17" s="985"/>
      <c r="F17" s="96"/>
    </row>
    <row r="18" spans="1:6" ht="15">
      <c r="A18" s="2"/>
      <c r="B18" s="986" t="s">
        <v>2</v>
      </c>
      <c r="C18" s="986"/>
      <c r="D18" s="986"/>
      <c r="E18" s="986"/>
      <c r="F18" s="97"/>
    </row>
    <row r="19" spans="1:6" ht="9.75" customHeight="1" thickBot="1">
      <c r="A19" s="2"/>
      <c r="B19" s="101"/>
      <c r="C19" s="102"/>
      <c r="D19" s="2"/>
      <c r="E19" s="2"/>
      <c r="F19" s="2"/>
    </row>
    <row r="20" spans="1:6" ht="17.25" thickTop="1" thickBot="1">
      <c r="A20" s="2"/>
      <c r="B20" s="1009" t="s">
        <v>143</v>
      </c>
      <c r="C20" s="1010"/>
      <c r="D20" s="1011"/>
      <c r="E20" s="98" t="s">
        <v>4</v>
      </c>
      <c r="F20" s="2"/>
    </row>
    <row r="21" spans="1:6" ht="29.25" customHeight="1" thickTop="1" thickBot="1">
      <c r="A21" s="2"/>
      <c r="B21" s="1012" t="s">
        <v>1063</v>
      </c>
      <c r="C21" s="1013"/>
      <c r="D21" s="1014"/>
      <c r="E21" s="99">
        <v>4355000</v>
      </c>
      <c r="F21" s="2"/>
    </row>
    <row r="22" spans="1:6" ht="21" customHeight="1" thickTop="1" thickBot="1">
      <c r="A22" s="2"/>
      <c r="B22" s="1005" t="s">
        <v>13</v>
      </c>
      <c r="C22" s="1006"/>
      <c r="D22" s="1007"/>
      <c r="E22" s="100">
        <f>SUM(E21:E21)</f>
        <v>4355000</v>
      </c>
      <c r="F22" s="2"/>
    </row>
    <row r="23" spans="1:6" ht="13.5" thickTop="1">
      <c r="A23" s="2"/>
      <c r="B23" s="2"/>
      <c r="C23" s="2"/>
      <c r="D23" s="2"/>
      <c r="E23" s="2"/>
      <c r="F23" s="2"/>
    </row>
    <row r="24" spans="1:6">
      <c r="A24" s="2"/>
      <c r="B24" s="2"/>
      <c r="C24" s="2"/>
      <c r="D24" s="2"/>
      <c r="E24" s="2"/>
      <c r="F24" s="2"/>
    </row>
    <row r="25" spans="1:6">
      <c r="A25" s="2"/>
      <c r="B25" s="2"/>
      <c r="C25" s="2"/>
      <c r="D25" s="2"/>
      <c r="E25" s="2"/>
      <c r="F25" s="2"/>
    </row>
    <row r="26" spans="1:6">
      <c r="A26" s="2"/>
      <c r="B26" s="2"/>
      <c r="C26" s="2"/>
      <c r="D26" s="2"/>
      <c r="E26" s="2"/>
      <c r="F26" s="2"/>
    </row>
    <row r="27" spans="1:6" ht="16.5">
      <c r="A27" s="1015" t="s">
        <v>174</v>
      </c>
      <c r="B27" s="1015"/>
      <c r="C27" s="1015"/>
      <c r="D27" s="1015"/>
      <c r="E27" s="1015"/>
      <c r="F27" s="1015"/>
    </row>
    <row r="28" spans="1:6" ht="16.5">
      <c r="A28" s="995" t="s">
        <v>1127</v>
      </c>
      <c r="B28" s="995"/>
      <c r="C28" s="995"/>
      <c r="D28" s="995"/>
      <c r="E28" s="995"/>
      <c r="F28" s="995"/>
    </row>
    <row r="29" spans="1:6" ht="16.5">
      <c r="A29" s="995" t="s">
        <v>175</v>
      </c>
      <c r="B29" s="995"/>
      <c r="C29" s="995"/>
      <c r="D29" s="995"/>
      <c r="E29" s="995"/>
      <c r="F29" s="995"/>
    </row>
    <row r="30" spans="1:6" ht="18">
      <c r="A30" s="2"/>
      <c r="B30" s="996"/>
      <c r="C30" s="996"/>
      <c r="D30" s="996"/>
      <c r="E30" s="996"/>
      <c r="F30" s="996"/>
    </row>
    <row r="31" spans="1:6" ht="4.9000000000000004" customHeight="1" thickBot="1">
      <c r="A31" s="2"/>
      <c r="B31" s="103"/>
      <c r="C31" s="104"/>
      <c r="D31" s="105"/>
      <c r="E31" s="105"/>
      <c r="F31" s="104"/>
    </row>
    <row r="32" spans="1:6" ht="48" thickTop="1">
      <c r="A32" s="997" t="s">
        <v>176</v>
      </c>
      <c r="B32" s="998"/>
      <c r="C32" s="106" t="s">
        <v>177</v>
      </c>
      <c r="D32" s="107" t="s">
        <v>178</v>
      </c>
      <c r="E32" s="108" t="s">
        <v>179</v>
      </c>
      <c r="F32" s="109" t="s">
        <v>1343</v>
      </c>
    </row>
    <row r="33" spans="1:6" ht="30.6" customHeight="1">
      <c r="A33" s="989" t="s">
        <v>1280</v>
      </c>
      <c r="B33" s="990"/>
      <c r="C33" s="110" t="s">
        <v>180</v>
      </c>
      <c r="D33" s="111" t="s">
        <v>1331</v>
      </c>
      <c r="E33" s="112">
        <v>539012116.70000005</v>
      </c>
      <c r="F33" s="113">
        <v>12300000</v>
      </c>
    </row>
    <row r="34" spans="1:6" ht="19.149999999999999" customHeight="1">
      <c r="A34" s="989" t="s">
        <v>181</v>
      </c>
      <c r="B34" s="990"/>
      <c r="C34" s="110" t="s">
        <v>180</v>
      </c>
      <c r="D34" s="114" t="s">
        <v>1332</v>
      </c>
      <c r="E34" s="112">
        <v>107249032.05</v>
      </c>
      <c r="F34" s="115">
        <v>6000000</v>
      </c>
    </row>
    <row r="35" spans="1:6" ht="28.9" customHeight="1">
      <c r="A35" s="989" t="s">
        <v>182</v>
      </c>
      <c r="B35" s="990"/>
      <c r="C35" s="110" t="s">
        <v>180</v>
      </c>
      <c r="D35" s="116" t="s">
        <v>1333</v>
      </c>
      <c r="E35" s="112">
        <v>133468083.28</v>
      </c>
      <c r="F35" s="115">
        <v>10166000</v>
      </c>
    </row>
    <row r="36" spans="1:6" ht="31.15" customHeight="1">
      <c r="A36" s="989" t="s">
        <v>183</v>
      </c>
      <c r="B36" s="990"/>
      <c r="C36" s="110" t="s">
        <v>184</v>
      </c>
      <c r="D36" s="111" t="s">
        <v>1334</v>
      </c>
      <c r="E36" s="112">
        <v>24037932.18</v>
      </c>
      <c r="F36" s="113">
        <v>18685000</v>
      </c>
    </row>
    <row r="37" spans="1:6" ht="31.15" customHeight="1">
      <c r="A37" s="989" t="s">
        <v>185</v>
      </c>
      <c r="B37" s="990"/>
      <c r="C37" s="110" t="s">
        <v>186</v>
      </c>
      <c r="D37" s="114" t="s">
        <v>1335</v>
      </c>
      <c r="E37" s="112">
        <v>105204202.91</v>
      </c>
      <c r="F37" s="113">
        <v>0</v>
      </c>
    </row>
    <row r="38" spans="1:6" ht="26.25" customHeight="1" thickBot="1">
      <c r="A38" s="991" t="s">
        <v>187</v>
      </c>
      <c r="B38" s="992"/>
      <c r="C38" s="117" t="s">
        <v>1336</v>
      </c>
      <c r="D38" s="114" t="s">
        <v>1337</v>
      </c>
      <c r="E38" s="118">
        <v>116891735.34999999</v>
      </c>
      <c r="F38" s="113">
        <v>15728899</v>
      </c>
    </row>
    <row r="39" spans="1:6" ht="17.25" thickTop="1" thickBot="1">
      <c r="A39" s="993" t="s">
        <v>13</v>
      </c>
      <c r="B39" s="994"/>
      <c r="C39" s="77"/>
      <c r="D39" s="837"/>
      <c r="E39" s="119">
        <f>SUM(E33:E38)</f>
        <v>1025863102.4699999</v>
      </c>
      <c r="F39" s="119">
        <f>SUM(F33:F38)</f>
        <v>62879899</v>
      </c>
    </row>
    <row r="40" spans="1:6" ht="13.5" thickTop="1"/>
  </sheetData>
  <mergeCells count="28">
    <mergeCell ref="B8:D8"/>
    <mergeCell ref="B2:E2"/>
    <mergeCell ref="B3:E3"/>
    <mergeCell ref="B4:E4"/>
    <mergeCell ref="B5:E5"/>
    <mergeCell ref="B7:D7"/>
    <mergeCell ref="A28:F28"/>
    <mergeCell ref="B9:D9"/>
    <mergeCell ref="B10:D10"/>
    <mergeCell ref="B11:D11"/>
    <mergeCell ref="B15:E15"/>
    <mergeCell ref="B16:E16"/>
    <mergeCell ref="B17:E17"/>
    <mergeCell ref="B18:E18"/>
    <mergeCell ref="B20:D20"/>
    <mergeCell ref="B21:D21"/>
    <mergeCell ref="B22:D22"/>
    <mergeCell ref="A27:F27"/>
    <mergeCell ref="A36:B36"/>
    <mergeCell ref="A37:B37"/>
    <mergeCell ref="A38:B38"/>
    <mergeCell ref="A39:B39"/>
    <mergeCell ref="A29:F29"/>
    <mergeCell ref="B30:F30"/>
    <mergeCell ref="A32:B32"/>
    <mergeCell ref="A33:B33"/>
    <mergeCell ref="A34:B34"/>
    <mergeCell ref="A35:B35"/>
  </mergeCells>
  <printOptions horizontalCentered="1"/>
  <pageMargins left="0.31496062992125984" right="0.31496062992125984" top="0.35433070866141736" bottom="0.35433070866141736" header="0.31496062992125984" footer="0.31496062992125984"/>
  <pageSetup scale="73"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0"/>
  <sheetViews>
    <sheetView zoomScale="90" zoomScaleNormal="90" workbookViewId="0">
      <selection activeCell="G34" sqref="G34"/>
    </sheetView>
  </sheetViews>
  <sheetFormatPr baseColWidth="10" defaultColWidth="11.42578125" defaultRowHeight="12.75"/>
  <cols>
    <col min="1" max="1" width="57.140625" style="1" customWidth="1"/>
    <col min="2" max="2" width="17" style="1" customWidth="1"/>
    <col min="3" max="3" width="15.140625" style="1" customWidth="1"/>
    <col min="4" max="4" width="16.85546875" style="1" customWidth="1"/>
    <col min="5" max="5" width="11.42578125" style="1"/>
    <col min="6" max="6" width="12" style="1" bestFit="1" customWidth="1"/>
    <col min="7" max="256" width="11.42578125" style="1"/>
    <col min="257" max="257" width="47.42578125" style="1" customWidth="1"/>
    <col min="258" max="258" width="20.7109375" style="1" customWidth="1"/>
    <col min="259" max="259" width="15.140625" style="1" customWidth="1"/>
    <col min="260" max="260" width="14.28515625" style="1" customWidth="1"/>
    <col min="261" max="261" width="11.42578125" style="1"/>
    <col min="262" max="262" width="12" style="1" bestFit="1" customWidth="1"/>
    <col min="263" max="512" width="11.42578125" style="1"/>
    <col min="513" max="513" width="47.42578125" style="1" customWidth="1"/>
    <col min="514" max="514" width="20.7109375" style="1" customWidth="1"/>
    <col min="515" max="515" width="15.140625" style="1" customWidth="1"/>
    <col min="516" max="516" width="14.28515625" style="1" customWidth="1"/>
    <col min="517" max="517" width="11.42578125" style="1"/>
    <col min="518" max="518" width="12" style="1" bestFit="1" customWidth="1"/>
    <col min="519" max="768" width="11.42578125" style="1"/>
    <col min="769" max="769" width="47.42578125" style="1" customWidth="1"/>
    <col min="770" max="770" width="20.7109375" style="1" customWidth="1"/>
    <col min="771" max="771" width="15.140625" style="1" customWidth="1"/>
    <col min="772" max="772" width="14.28515625" style="1" customWidth="1"/>
    <col min="773" max="773" width="11.42578125" style="1"/>
    <col min="774" max="774" width="12" style="1" bestFit="1" customWidth="1"/>
    <col min="775" max="1024" width="11.42578125" style="1"/>
    <col min="1025" max="1025" width="47.42578125" style="1" customWidth="1"/>
    <col min="1026" max="1026" width="20.7109375" style="1" customWidth="1"/>
    <col min="1027" max="1027" width="15.140625" style="1" customWidth="1"/>
    <col min="1028" max="1028" width="14.28515625" style="1" customWidth="1"/>
    <col min="1029" max="1029" width="11.42578125" style="1"/>
    <col min="1030" max="1030" width="12" style="1" bestFit="1" customWidth="1"/>
    <col min="1031" max="1280" width="11.42578125" style="1"/>
    <col min="1281" max="1281" width="47.42578125" style="1" customWidth="1"/>
    <col min="1282" max="1282" width="20.7109375" style="1" customWidth="1"/>
    <col min="1283" max="1283" width="15.140625" style="1" customWidth="1"/>
    <col min="1284" max="1284" width="14.28515625" style="1" customWidth="1"/>
    <col min="1285" max="1285" width="11.42578125" style="1"/>
    <col min="1286" max="1286" width="12" style="1" bestFit="1" customWidth="1"/>
    <col min="1287" max="1536" width="11.42578125" style="1"/>
    <col min="1537" max="1537" width="47.42578125" style="1" customWidth="1"/>
    <col min="1538" max="1538" width="20.7109375" style="1" customWidth="1"/>
    <col min="1539" max="1539" width="15.140625" style="1" customWidth="1"/>
    <col min="1540" max="1540" width="14.28515625" style="1" customWidth="1"/>
    <col min="1541" max="1541" width="11.42578125" style="1"/>
    <col min="1542" max="1542" width="12" style="1" bestFit="1" customWidth="1"/>
    <col min="1543" max="1792" width="11.42578125" style="1"/>
    <col min="1793" max="1793" width="47.42578125" style="1" customWidth="1"/>
    <col min="1794" max="1794" width="20.7109375" style="1" customWidth="1"/>
    <col min="1795" max="1795" width="15.140625" style="1" customWidth="1"/>
    <col min="1796" max="1796" width="14.28515625" style="1" customWidth="1"/>
    <col min="1797" max="1797" width="11.42578125" style="1"/>
    <col min="1798" max="1798" width="12" style="1" bestFit="1" customWidth="1"/>
    <col min="1799" max="2048" width="11.42578125" style="1"/>
    <col min="2049" max="2049" width="47.42578125" style="1" customWidth="1"/>
    <col min="2050" max="2050" width="20.7109375" style="1" customWidth="1"/>
    <col min="2051" max="2051" width="15.140625" style="1" customWidth="1"/>
    <col min="2052" max="2052" width="14.28515625" style="1" customWidth="1"/>
    <col min="2053" max="2053" width="11.42578125" style="1"/>
    <col min="2054" max="2054" width="12" style="1" bestFit="1" customWidth="1"/>
    <col min="2055" max="2304" width="11.42578125" style="1"/>
    <col min="2305" max="2305" width="47.42578125" style="1" customWidth="1"/>
    <col min="2306" max="2306" width="20.7109375" style="1" customWidth="1"/>
    <col min="2307" max="2307" width="15.140625" style="1" customWidth="1"/>
    <col min="2308" max="2308" width="14.28515625" style="1" customWidth="1"/>
    <col min="2309" max="2309" width="11.42578125" style="1"/>
    <col min="2310" max="2310" width="12" style="1" bestFit="1" customWidth="1"/>
    <col min="2311" max="2560" width="11.42578125" style="1"/>
    <col min="2561" max="2561" width="47.42578125" style="1" customWidth="1"/>
    <col min="2562" max="2562" width="20.7109375" style="1" customWidth="1"/>
    <col min="2563" max="2563" width="15.140625" style="1" customWidth="1"/>
    <col min="2564" max="2564" width="14.28515625" style="1" customWidth="1"/>
    <col min="2565" max="2565" width="11.42578125" style="1"/>
    <col min="2566" max="2566" width="12" style="1" bestFit="1" customWidth="1"/>
    <col min="2567" max="2816" width="11.42578125" style="1"/>
    <col min="2817" max="2817" width="47.42578125" style="1" customWidth="1"/>
    <col min="2818" max="2818" width="20.7109375" style="1" customWidth="1"/>
    <col min="2819" max="2819" width="15.140625" style="1" customWidth="1"/>
    <col min="2820" max="2820" width="14.28515625" style="1" customWidth="1"/>
    <col min="2821" max="2821" width="11.42578125" style="1"/>
    <col min="2822" max="2822" width="12" style="1" bestFit="1" customWidth="1"/>
    <col min="2823" max="3072" width="11.42578125" style="1"/>
    <col min="3073" max="3073" width="47.42578125" style="1" customWidth="1"/>
    <col min="3074" max="3074" width="20.7109375" style="1" customWidth="1"/>
    <col min="3075" max="3075" width="15.140625" style="1" customWidth="1"/>
    <col min="3076" max="3076" width="14.28515625" style="1" customWidth="1"/>
    <col min="3077" max="3077" width="11.42578125" style="1"/>
    <col min="3078" max="3078" width="12" style="1" bestFit="1" customWidth="1"/>
    <col min="3079" max="3328" width="11.42578125" style="1"/>
    <col min="3329" max="3329" width="47.42578125" style="1" customWidth="1"/>
    <col min="3330" max="3330" width="20.7109375" style="1" customWidth="1"/>
    <col min="3331" max="3331" width="15.140625" style="1" customWidth="1"/>
    <col min="3332" max="3332" width="14.28515625" style="1" customWidth="1"/>
    <col min="3333" max="3333" width="11.42578125" style="1"/>
    <col min="3334" max="3334" width="12" style="1" bestFit="1" customWidth="1"/>
    <col min="3335" max="3584" width="11.42578125" style="1"/>
    <col min="3585" max="3585" width="47.42578125" style="1" customWidth="1"/>
    <col min="3586" max="3586" width="20.7109375" style="1" customWidth="1"/>
    <col min="3587" max="3587" width="15.140625" style="1" customWidth="1"/>
    <col min="3588" max="3588" width="14.28515625" style="1" customWidth="1"/>
    <col min="3589" max="3589" width="11.42578125" style="1"/>
    <col min="3590" max="3590" width="12" style="1" bestFit="1" customWidth="1"/>
    <col min="3591" max="3840" width="11.42578125" style="1"/>
    <col min="3841" max="3841" width="47.42578125" style="1" customWidth="1"/>
    <col min="3842" max="3842" width="20.7109375" style="1" customWidth="1"/>
    <col min="3843" max="3843" width="15.140625" style="1" customWidth="1"/>
    <col min="3844" max="3844" width="14.28515625" style="1" customWidth="1"/>
    <col min="3845" max="3845" width="11.42578125" style="1"/>
    <col min="3846" max="3846" width="12" style="1" bestFit="1" customWidth="1"/>
    <col min="3847" max="4096" width="11.42578125" style="1"/>
    <col min="4097" max="4097" width="47.42578125" style="1" customWidth="1"/>
    <col min="4098" max="4098" width="20.7109375" style="1" customWidth="1"/>
    <col min="4099" max="4099" width="15.140625" style="1" customWidth="1"/>
    <col min="4100" max="4100" width="14.28515625" style="1" customWidth="1"/>
    <col min="4101" max="4101" width="11.42578125" style="1"/>
    <col min="4102" max="4102" width="12" style="1" bestFit="1" customWidth="1"/>
    <col min="4103" max="4352" width="11.42578125" style="1"/>
    <col min="4353" max="4353" width="47.42578125" style="1" customWidth="1"/>
    <col min="4354" max="4354" width="20.7109375" style="1" customWidth="1"/>
    <col min="4355" max="4355" width="15.140625" style="1" customWidth="1"/>
    <col min="4356" max="4356" width="14.28515625" style="1" customWidth="1"/>
    <col min="4357" max="4357" width="11.42578125" style="1"/>
    <col min="4358" max="4358" width="12" style="1" bestFit="1" customWidth="1"/>
    <col min="4359" max="4608" width="11.42578125" style="1"/>
    <col min="4609" max="4609" width="47.42578125" style="1" customWidth="1"/>
    <col min="4610" max="4610" width="20.7109375" style="1" customWidth="1"/>
    <col min="4611" max="4611" width="15.140625" style="1" customWidth="1"/>
    <col min="4612" max="4612" width="14.28515625" style="1" customWidth="1"/>
    <col min="4613" max="4613" width="11.42578125" style="1"/>
    <col min="4614" max="4614" width="12" style="1" bestFit="1" customWidth="1"/>
    <col min="4615" max="4864" width="11.42578125" style="1"/>
    <col min="4865" max="4865" width="47.42578125" style="1" customWidth="1"/>
    <col min="4866" max="4866" width="20.7109375" style="1" customWidth="1"/>
    <col min="4867" max="4867" width="15.140625" style="1" customWidth="1"/>
    <col min="4868" max="4868" width="14.28515625" style="1" customWidth="1"/>
    <col min="4869" max="4869" width="11.42578125" style="1"/>
    <col min="4870" max="4870" width="12" style="1" bestFit="1" customWidth="1"/>
    <col min="4871" max="5120" width="11.42578125" style="1"/>
    <col min="5121" max="5121" width="47.42578125" style="1" customWidth="1"/>
    <col min="5122" max="5122" width="20.7109375" style="1" customWidth="1"/>
    <col min="5123" max="5123" width="15.140625" style="1" customWidth="1"/>
    <col min="5124" max="5124" width="14.28515625" style="1" customWidth="1"/>
    <col min="5125" max="5125" width="11.42578125" style="1"/>
    <col min="5126" max="5126" width="12" style="1" bestFit="1" customWidth="1"/>
    <col min="5127" max="5376" width="11.42578125" style="1"/>
    <col min="5377" max="5377" width="47.42578125" style="1" customWidth="1"/>
    <col min="5378" max="5378" width="20.7109375" style="1" customWidth="1"/>
    <col min="5379" max="5379" width="15.140625" style="1" customWidth="1"/>
    <col min="5380" max="5380" width="14.28515625" style="1" customWidth="1"/>
    <col min="5381" max="5381" width="11.42578125" style="1"/>
    <col min="5382" max="5382" width="12" style="1" bestFit="1" customWidth="1"/>
    <col min="5383" max="5632" width="11.42578125" style="1"/>
    <col min="5633" max="5633" width="47.42578125" style="1" customWidth="1"/>
    <col min="5634" max="5634" width="20.7109375" style="1" customWidth="1"/>
    <col min="5635" max="5635" width="15.140625" style="1" customWidth="1"/>
    <col min="5636" max="5636" width="14.28515625" style="1" customWidth="1"/>
    <col min="5637" max="5637" width="11.42578125" style="1"/>
    <col min="5638" max="5638" width="12" style="1" bestFit="1" customWidth="1"/>
    <col min="5639" max="5888" width="11.42578125" style="1"/>
    <col min="5889" max="5889" width="47.42578125" style="1" customWidth="1"/>
    <col min="5890" max="5890" width="20.7109375" style="1" customWidth="1"/>
    <col min="5891" max="5891" width="15.140625" style="1" customWidth="1"/>
    <col min="5892" max="5892" width="14.28515625" style="1" customWidth="1"/>
    <col min="5893" max="5893" width="11.42578125" style="1"/>
    <col min="5894" max="5894" width="12" style="1" bestFit="1" customWidth="1"/>
    <col min="5895" max="6144" width="11.42578125" style="1"/>
    <col min="6145" max="6145" width="47.42578125" style="1" customWidth="1"/>
    <col min="6146" max="6146" width="20.7109375" style="1" customWidth="1"/>
    <col min="6147" max="6147" width="15.140625" style="1" customWidth="1"/>
    <col min="6148" max="6148" width="14.28515625" style="1" customWidth="1"/>
    <col min="6149" max="6149" width="11.42578125" style="1"/>
    <col min="6150" max="6150" width="12" style="1" bestFit="1" customWidth="1"/>
    <col min="6151" max="6400" width="11.42578125" style="1"/>
    <col min="6401" max="6401" width="47.42578125" style="1" customWidth="1"/>
    <col min="6402" max="6402" width="20.7109375" style="1" customWidth="1"/>
    <col min="6403" max="6403" width="15.140625" style="1" customWidth="1"/>
    <col min="6404" max="6404" width="14.28515625" style="1" customWidth="1"/>
    <col min="6405" max="6405" width="11.42578125" style="1"/>
    <col min="6406" max="6406" width="12" style="1" bestFit="1" customWidth="1"/>
    <col min="6407" max="6656" width="11.42578125" style="1"/>
    <col min="6657" max="6657" width="47.42578125" style="1" customWidth="1"/>
    <col min="6658" max="6658" width="20.7109375" style="1" customWidth="1"/>
    <col min="6659" max="6659" width="15.140625" style="1" customWidth="1"/>
    <col min="6660" max="6660" width="14.28515625" style="1" customWidth="1"/>
    <col min="6661" max="6661" width="11.42578125" style="1"/>
    <col min="6662" max="6662" width="12" style="1" bestFit="1" customWidth="1"/>
    <col min="6663" max="6912" width="11.42578125" style="1"/>
    <col min="6913" max="6913" width="47.42578125" style="1" customWidth="1"/>
    <col min="6914" max="6914" width="20.7109375" style="1" customWidth="1"/>
    <col min="6915" max="6915" width="15.140625" style="1" customWidth="1"/>
    <col min="6916" max="6916" width="14.28515625" style="1" customWidth="1"/>
    <col min="6917" max="6917" width="11.42578125" style="1"/>
    <col min="6918" max="6918" width="12" style="1" bestFit="1" customWidth="1"/>
    <col min="6919" max="7168" width="11.42578125" style="1"/>
    <col min="7169" max="7169" width="47.42578125" style="1" customWidth="1"/>
    <col min="7170" max="7170" width="20.7109375" style="1" customWidth="1"/>
    <col min="7171" max="7171" width="15.140625" style="1" customWidth="1"/>
    <col min="7172" max="7172" width="14.28515625" style="1" customWidth="1"/>
    <col min="7173" max="7173" width="11.42578125" style="1"/>
    <col min="7174" max="7174" width="12" style="1" bestFit="1" customWidth="1"/>
    <col min="7175" max="7424" width="11.42578125" style="1"/>
    <col min="7425" max="7425" width="47.42578125" style="1" customWidth="1"/>
    <col min="7426" max="7426" width="20.7109375" style="1" customWidth="1"/>
    <col min="7427" max="7427" width="15.140625" style="1" customWidth="1"/>
    <col min="7428" max="7428" width="14.28515625" style="1" customWidth="1"/>
    <col min="7429" max="7429" width="11.42578125" style="1"/>
    <col min="7430" max="7430" width="12" style="1" bestFit="1" customWidth="1"/>
    <col min="7431" max="7680" width="11.42578125" style="1"/>
    <col min="7681" max="7681" width="47.42578125" style="1" customWidth="1"/>
    <col min="7682" max="7682" width="20.7109375" style="1" customWidth="1"/>
    <col min="7683" max="7683" width="15.140625" style="1" customWidth="1"/>
    <col min="7684" max="7684" width="14.28515625" style="1" customWidth="1"/>
    <col min="7685" max="7685" width="11.42578125" style="1"/>
    <col min="7686" max="7686" width="12" style="1" bestFit="1" customWidth="1"/>
    <col min="7687" max="7936" width="11.42578125" style="1"/>
    <col min="7937" max="7937" width="47.42578125" style="1" customWidth="1"/>
    <col min="7938" max="7938" width="20.7109375" style="1" customWidth="1"/>
    <col min="7939" max="7939" width="15.140625" style="1" customWidth="1"/>
    <col min="7940" max="7940" width="14.28515625" style="1" customWidth="1"/>
    <col min="7941" max="7941" width="11.42578125" style="1"/>
    <col min="7942" max="7942" width="12" style="1" bestFit="1" customWidth="1"/>
    <col min="7943" max="8192" width="11.42578125" style="1"/>
    <col min="8193" max="8193" width="47.42578125" style="1" customWidth="1"/>
    <col min="8194" max="8194" width="20.7109375" style="1" customWidth="1"/>
    <col min="8195" max="8195" width="15.140625" style="1" customWidth="1"/>
    <col min="8196" max="8196" width="14.28515625" style="1" customWidth="1"/>
    <col min="8197" max="8197" width="11.42578125" style="1"/>
    <col min="8198" max="8198" width="12" style="1" bestFit="1" customWidth="1"/>
    <col min="8199" max="8448" width="11.42578125" style="1"/>
    <col min="8449" max="8449" width="47.42578125" style="1" customWidth="1"/>
    <col min="8450" max="8450" width="20.7109375" style="1" customWidth="1"/>
    <col min="8451" max="8451" width="15.140625" style="1" customWidth="1"/>
    <col min="8452" max="8452" width="14.28515625" style="1" customWidth="1"/>
    <col min="8453" max="8453" width="11.42578125" style="1"/>
    <col min="8454" max="8454" width="12" style="1" bestFit="1" customWidth="1"/>
    <col min="8455" max="8704" width="11.42578125" style="1"/>
    <col min="8705" max="8705" width="47.42578125" style="1" customWidth="1"/>
    <col min="8706" max="8706" width="20.7109375" style="1" customWidth="1"/>
    <col min="8707" max="8707" width="15.140625" style="1" customWidth="1"/>
    <col min="8708" max="8708" width="14.28515625" style="1" customWidth="1"/>
    <col min="8709" max="8709" width="11.42578125" style="1"/>
    <col min="8710" max="8710" width="12" style="1" bestFit="1" customWidth="1"/>
    <col min="8711" max="8960" width="11.42578125" style="1"/>
    <col min="8961" max="8961" width="47.42578125" style="1" customWidth="1"/>
    <col min="8962" max="8962" width="20.7109375" style="1" customWidth="1"/>
    <col min="8963" max="8963" width="15.140625" style="1" customWidth="1"/>
    <col min="8964" max="8964" width="14.28515625" style="1" customWidth="1"/>
    <col min="8965" max="8965" width="11.42578125" style="1"/>
    <col min="8966" max="8966" width="12" style="1" bestFit="1" customWidth="1"/>
    <col min="8967" max="9216" width="11.42578125" style="1"/>
    <col min="9217" max="9217" width="47.42578125" style="1" customWidth="1"/>
    <col min="9218" max="9218" width="20.7109375" style="1" customWidth="1"/>
    <col min="9219" max="9219" width="15.140625" style="1" customWidth="1"/>
    <col min="9220" max="9220" width="14.28515625" style="1" customWidth="1"/>
    <col min="9221" max="9221" width="11.42578125" style="1"/>
    <col min="9222" max="9222" width="12" style="1" bestFit="1" customWidth="1"/>
    <col min="9223" max="9472" width="11.42578125" style="1"/>
    <col min="9473" max="9473" width="47.42578125" style="1" customWidth="1"/>
    <col min="9474" max="9474" width="20.7109375" style="1" customWidth="1"/>
    <col min="9475" max="9475" width="15.140625" style="1" customWidth="1"/>
    <col min="9476" max="9476" width="14.28515625" style="1" customWidth="1"/>
    <col min="9477" max="9477" width="11.42578125" style="1"/>
    <col min="9478" max="9478" width="12" style="1" bestFit="1" customWidth="1"/>
    <col min="9479" max="9728" width="11.42578125" style="1"/>
    <col min="9729" max="9729" width="47.42578125" style="1" customWidth="1"/>
    <col min="9730" max="9730" width="20.7109375" style="1" customWidth="1"/>
    <col min="9731" max="9731" width="15.140625" style="1" customWidth="1"/>
    <col min="9732" max="9732" width="14.28515625" style="1" customWidth="1"/>
    <col min="9733" max="9733" width="11.42578125" style="1"/>
    <col min="9734" max="9734" width="12" style="1" bestFit="1" customWidth="1"/>
    <col min="9735" max="9984" width="11.42578125" style="1"/>
    <col min="9985" max="9985" width="47.42578125" style="1" customWidth="1"/>
    <col min="9986" max="9986" width="20.7109375" style="1" customWidth="1"/>
    <col min="9987" max="9987" width="15.140625" style="1" customWidth="1"/>
    <col min="9988" max="9988" width="14.28515625" style="1" customWidth="1"/>
    <col min="9989" max="9989" width="11.42578125" style="1"/>
    <col min="9990" max="9990" width="12" style="1" bestFit="1" customWidth="1"/>
    <col min="9991" max="10240" width="11.42578125" style="1"/>
    <col min="10241" max="10241" width="47.42578125" style="1" customWidth="1"/>
    <col min="10242" max="10242" width="20.7109375" style="1" customWidth="1"/>
    <col min="10243" max="10243" width="15.140625" style="1" customWidth="1"/>
    <col min="10244" max="10244" width="14.28515625" style="1" customWidth="1"/>
    <col min="10245" max="10245" width="11.42578125" style="1"/>
    <col min="10246" max="10246" width="12" style="1" bestFit="1" customWidth="1"/>
    <col min="10247" max="10496" width="11.42578125" style="1"/>
    <col min="10497" max="10497" width="47.42578125" style="1" customWidth="1"/>
    <col min="10498" max="10498" width="20.7109375" style="1" customWidth="1"/>
    <col min="10499" max="10499" width="15.140625" style="1" customWidth="1"/>
    <col min="10500" max="10500" width="14.28515625" style="1" customWidth="1"/>
    <col min="10501" max="10501" width="11.42578125" style="1"/>
    <col min="10502" max="10502" width="12" style="1" bestFit="1" customWidth="1"/>
    <col min="10503" max="10752" width="11.42578125" style="1"/>
    <col min="10753" max="10753" width="47.42578125" style="1" customWidth="1"/>
    <col min="10754" max="10754" width="20.7109375" style="1" customWidth="1"/>
    <col min="10755" max="10755" width="15.140625" style="1" customWidth="1"/>
    <col min="10756" max="10756" width="14.28515625" style="1" customWidth="1"/>
    <col min="10757" max="10757" width="11.42578125" style="1"/>
    <col min="10758" max="10758" width="12" style="1" bestFit="1" customWidth="1"/>
    <col min="10759" max="11008" width="11.42578125" style="1"/>
    <col min="11009" max="11009" width="47.42578125" style="1" customWidth="1"/>
    <col min="11010" max="11010" width="20.7109375" style="1" customWidth="1"/>
    <col min="11011" max="11011" width="15.140625" style="1" customWidth="1"/>
    <col min="11012" max="11012" width="14.28515625" style="1" customWidth="1"/>
    <col min="11013" max="11013" width="11.42578125" style="1"/>
    <col min="11014" max="11014" width="12" style="1" bestFit="1" customWidth="1"/>
    <col min="11015" max="11264" width="11.42578125" style="1"/>
    <col min="11265" max="11265" width="47.42578125" style="1" customWidth="1"/>
    <col min="11266" max="11266" width="20.7109375" style="1" customWidth="1"/>
    <col min="11267" max="11267" width="15.140625" style="1" customWidth="1"/>
    <col min="11268" max="11268" width="14.28515625" style="1" customWidth="1"/>
    <col min="11269" max="11269" width="11.42578125" style="1"/>
    <col min="11270" max="11270" width="12" style="1" bestFit="1" customWidth="1"/>
    <col min="11271" max="11520" width="11.42578125" style="1"/>
    <col min="11521" max="11521" width="47.42578125" style="1" customWidth="1"/>
    <col min="11522" max="11522" width="20.7109375" style="1" customWidth="1"/>
    <col min="11523" max="11523" width="15.140625" style="1" customWidth="1"/>
    <col min="11524" max="11524" width="14.28515625" style="1" customWidth="1"/>
    <col min="11525" max="11525" width="11.42578125" style="1"/>
    <col min="11526" max="11526" width="12" style="1" bestFit="1" customWidth="1"/>
    <col min="11527" max="11776" width="11.42578125" style="1"/>
    <col min="11777" max="11777" width="47.42578125" style="1" customWidth="1"/>
    <col min="11778" max="11778" width="20.7109375" style="1" customWidth="1"/>
    <col min="11779" max="11779" width="15.140625" style="1" customWidth="1"/>
    <col min="11780" max="11780" width="14.28515625" style="1" customWidth="1"/>
    <col min="11781" max="11781" width="11.42578125" style="1"/>
    <col min="11782" max="11782" width="12" style="1" bestFit="1" customWidth="1"/>
    <col min="11783" max="12032" width="11.42578125" style="1"/>
    <col min="12033" max="12033" width="47.42578125" style="1" customWidth="1"/>
    <col min="12034" max="12034" width="20.7109375" style="1" customWidth="1"/>
    <col min="12035" max="12035" width="15.140625" style="1" customWidth="1"/>
    <col min="12036" max="12036" width="14.28515625" style="1" customWidth="1"/>
    <col min="12037" max="12037" width="11.42578125" style="1"/>
    <col min="12038" max="12038" width="12" style="1" bestFit="1" customWidth="1"/>
    <col min="12039" max="12288" width="11.42578125" style="1"/>
    <col min="12289" max="12289" width="47.42578125" style="1" customWidth="1"/>
    <col min="12290" max="12290" width="20.7109375" style="1" customWidth="1"/>
    <col min="12291" max="12291" width="15.140625" style="1" customWidth="1"/>
    <col min="12292" max="12292" width="14.28515625" style="1" customWidth="1"/>
    <col min="12293" max="12293" width="11.42578125" style="1"/>
    <col min="12294" max="12294" width="12" style="1" bestFit="1" customWidth="1"/>
    <col min="12295" max="12544" width="11.42578125" style="1"/>
    <col min="12545" max="12545" width="47.42578125" style="1" customWidth="1"/>
    <col min="12546" max="12546" width="20.7109375" style="1" customWidth="1"/>
    <col min="12547" max="12547" width="15.140625" style="1" customWidth="1"/>
    <col min="12548" max="12548" width="14.28515625" style="1" customWidth="1"/>
    <col min="12549" max="12549" width="11.42578125" style="1"/>
    <col min="12550" max="12550" width="12" style="1" bestFit="1" customWidth="1"/>
    <col min="12551" max="12800" width="11.42578125" style="1"/>
    <col min="12801" max="12801" width="47.42578125" style="1" customWidth="1"/>
    <col min="12802" max="12802" width="20.7109375" style="1" customWidth="1"/>
    <col min="12803" max="12803" width="15.140625" style="1" customWidth="1"/>
    <col min="12804" max="12804" width="14.28515625" style="1" customWidth="1"/>
    <col min="12805" max="12805" width="11.42578125" style="1"/>
    <col min="12806" max="12806" width="12" style="1" bestFit="1" customWidth="1"/>
    <col min="12807" max="13056" width="11.42578125" style="1"/>
    <col min="13057" max="13057" width="47.42578125" style="1" customWidth="1"/>
    <col min="13058" max="13058" width="20.7109375" style="1" customWidth="1"/>
    <col min="13059" max="13059" width="15.140625" style="1" customWidth="1"/>
    <col min="13060" max="13060" width="14.28515625" style="1" customWidth="1"/>
    <col min="13061" max="13061" width="11.42578125" style="1"/>
    <col min="13062" max="13062" width="12" style="1" bestFit="1" customWidth="1"/>
    <col min="13063" max="13312" width="11.42578125" style="1"/>
    <col min="13313" max="13313" width="47.42578125" style="1" customWidth="1"/>
    <col min="13314" max="13314" width="20.7109375" style="1" customWidth="1"/>
    <col min="13315" max="13315" width="15.140625" style="1" customWidth="1"/>
    <col min="13316" max="13316" width="14.28515625" style="1" customWidth="1"/>
    <col min="13317" max="13317" width="11.42578125" style="1"/>
    <col min="13318" max="13318" width="12" style="1" bestFit="1" customWidth="1"/>
    <col min="13319" max="13568" width="11.42578125" style="1"/>
    <col min="13569" max="13569" width="47.42578125" style="1" customWidth="1"/>
    <col min="13570" max="13570" width="20.7109375" style="1" customWidth="1"/>
    <col min="13571" max="13571" width="15.140625" style="1" customWidth="1"/>
    <col min="13572" max="13572" width="14.28515625" style="1" customWidth="1"/>
    <col min="13573" max="13573" width="11.42578125" style="1"/>
    <col min="13574" max="13574" width="12" style="1" bestFit="1" customWidth="1"/>
    <col min="13575" max="13824" width="11.42578125" style="1"/>
    <col min="13825" max="13825" width="47.42578125" style="1" customWidth="1"/>
    <col min="13826" max="13826" width="20.7109375" style="1" customWidth="1"/>
    <col min="13827" max="13827" width="15.140625" style="1" customWidth="1"/>
    <col min="13828" max="13828" width="14.28515625" style="1" customWidth="1"/>
    <col min="13829" max="13829" width="11.42578125" style="1"/>
    <col min="13830" max="13830" width="12" style="1" bestFit="1" customWidth="1"/>
    <col min="13831" max="14080" width="11.42578125" style="1"/>
    <col min="14081" max="14081" width="47.42578125" style="1" customWidth="1"/>
    <col min="14082" max="14082" width="20.7109375" style="1" customWidth="1"/>
    <col min="14083" max="14083" width="15.140625" style="1" customWidth="1"/>
    <col min="14084" max="14084" width="14.28515625" style="1" customWidth="1"/>
    <col min="14085" max="14085" width="11.42578125" style="1"/>
    <col min="14086" max="14086" width="12" style="1" bestFit="1" customWidth="1"/>
    <col min="14087" max="14336" width="11.42578125" style="1"/>
    <col min="14337" max="14337" width="47.42578125" style="1" customWidth="1"/>
    <col min="14338" max="14338" width="20.7109375" style="1" customWidth="1"/>
    <col min="14339" max="14339" width="15.140625" style="1" customWidth="1"/>
    <col min="14340" max="14340" width="14.28515625" style="1" customWidth="1"/>
    <col min="14341" max="14341" width="11.42578125" style="1"/>
    <col min="14342" max="14342" width="12" style="1" bestFit="1" customWidth="1"/>
    <col min="14343" max="14592" width="11.42578125" style="1"/>
    <col min="14593" max="14593" width="47.42578125" style="1" customWidth="1"/>
    <col min="14594" max="14594" width="20.7109375" style="1" customWidth="1"/>
    <col min="14595" max="14595" width="15.140625" style="1" customWidth="1"/>
    <col min="14596" max="14596" width="14.28515625" style="1" customWidth="1"/>
    <col min="14597" max="14597" width="11.42578125" style="1"/>
    <col min="14598" max="14598" width="12" style="1" bestFit="1" customWidth="1"/>
    <col min="14599" max="14848" width="11.42578125" style="1"/>
    <col min="14849" max="14849" width="47.42578125" style="1" customWidth="1"/>
    <col min="14850" max="14850" width="20.7109375" style="1" customWidth="1"/>
    <col min="14851" max="14851" width="15.140625" style="1" customWidth="1"/>
    <col min="14852" max="14852" width="14.28515625" style="1" customWidth="1"/>
    <col min="14853" max="14853" width="11.42578125" style="1"/>
    <col min="14854" max="14854" width="12" style="1" bestFit="1" customWidth="1"/>
    <col min="14855" max="15104" width="11.42578125" style="1"/>
    <col min="15105" max="15105" width="47.42578125" style="1" customWidth="1"/>
    <col min="15106" max="15106" width="20.7109375" style="1" customWidth="1"/>
    <col min="15107" max="15107" width="15.140625" style="1" customWidth="1"/>
    <col min="15108" max="15108" width="14.28515625" style="1" customWidth="1"/>
    <col min="15109" max="15109" width="11.42578125" style="1"/>
    <col min="15110" max="15110" width="12" style="1" bestFit="1" customWidth="1"/>
    <col min="15111" max="15360" width="11.42578125" style="1"/>
    <col min="15361" max="15361" width="47.42578125" style="1" customWidth="1"/>
    <col min="15362" max="15362" width="20.7109375" style="1" customWidth="1"/>
    <col min="15363" max="15363" width="15.140625" style="1" customWidth="1"/>
    <col min="15364" max="15364" width="14.28515625" style="1" customWidth="1"/>
    <col min="15365" max="15365" width="11.42578125" style="1"/>
    <col min="15366" max="15366" width="12" style="1" bestFit="1" customWidth="1"/>
    <col min="15367" max="15616" width="11.42578125" style="1"/>
    <col min="15617" max="15617" width="47.42578125" style="1" customWidth="1"/>
    <col min="15618" max="15618" width="20.7109375" style="1" customWidth="1"/>
    <col min="15619" max="15619" width="15.140625" style="1" customWidth="1"/>
    <col min="15620" max="15620" width="14.28515625" style="1" customWidth="1"/>
    <col min="15621" max="15621" width="11.42578125" style="1"/>
    <col min="15622" max="15622" width="12" style="1" bestFit="1" customWidth="1"/>
    <col min="15623" max="15872" width="11.42578125" style="1"/>
    <col min="15873" max="15873" width="47.42578125" style="1" customWidth="1"/>
    <col min="15874" max="15874" width="20.7109375" style="1" customWidth="1"/>
    <col min="15875" max="15875" width="15.140625" style="1" customWidth="1"/>
    <col min="15876" max="15876" width="14.28515625" style="1" customWidth="1"/>
    <col min="15877" max="15877" width="11.42578125" style="1"/>
    <col min="15878" max="15878" width="12" style="1" bestFit="1" customWidth="1"/>
    <col min="15879" max="16128" width="11.42578125" style="1"/>
    <col min="16129" max="16129" width="47.42578125" style="1" customWidth="1"/>
    <col min="16130" max="16130" width="20.7109375" style="1" customWidth="1"/>
    <col min="16131" max="16131" width="15.140625" style="1" customWidth="1"/>
    <col min="16132" max="16132" width="14.28515625" style="1" customWidth="1"/>
    <col min="16133" max="16133" width="11.42578125" style="1"/>
    <col min="16134" max="16134" width="12" style="1" bestFit="1" customWidth="1"/>
    <col min="16135" max="16384" width="11.42578125" style="1"/>
  </cols>
  <sheetData>
    <row r="1" spans="1:5">
      <c r="A1" s="2"/>
      <c r="B1" s="2"/>
      <c r="C1" s="2"/>
      <c r="D1" s="2"/>
    </row>
    <row r="2" spans="1:5" ht="23.25" customHeight="1">
      <c r="A2" s="1008" t="s">
        <v>188</v>
      </c>
      <c r="B2" s="1008"/>
      <c r="C2" s="1008"/>
      <c r="D2" s="1008"/>
    </row>
    <row r="3" spans="1:5" ht="23.25" customHeight="1">
      <c r="A3" s="979" t="s">
        <v>1127</v>
      </c>
      <c r="B3" s="979"/>
      <c r="C3" s="979"/>
      <c r="D3" s="979"/>
    </row>
    <row r="4" spans="1:5" ht="18" customHeight="1">
      <c r="A4" s="985" t="s">
        <v>189</v>
      </c>
      <c r="B4" s="985"/>
      <c r="C4" s="985"/>
      <c r="D4" s="985"/>
    </row>
    <row r="5" spans="1:5" ht="15.75">
      <c r="A5" s="1019" t="s">
        <v>2</v>
      </c>
      <c r="B5" s="1019"/>
      <c r="C5" s="1019"/>
      <c r="D5" s="1019"/>
    </row>
    <row r="6" spans="1:5" ht="15.75" thickBot="1">
      <c r="A6" s="120"/>
      <c r="B6" s="120"/>
      <c r="C6" s="120"/>
      <c r="D6" s="2"/>
    </row>
    <row r="7" spans="1:5" ht="17.25" thickTop="1" thickBot="1">
      <c r="A7" s="1032" t="s">
        <v>143</v>
      </c>
      <c r="B7" s="1033"/>
      <c r="C7" s="1034"/>
      <c r="D7" s="98" t="s">
        <v>4</v>
      </c>
    </row>
    <row r="8" spans="1:5" ht="15.75" thickTop="1">
      <c r="A8" s="1036"/>
      <c r="B8" s="1037"/>
      <c r="C8" s="1038"/>
      <c r="D8" s="121"/>
    </row>
    <row r="9" spans="1:5" ht="15">
      <c r="A9" s="1039" t="s">
        <v>190</v>
      </c>
      <c r="B9" s="1040"/>
      <c r="C9" s="1041"/>
      <c r="D9" s="122">
        <v>409358843</v>
      </c>
    </row>
    <row r="10" spans="1:5" ht="3.75" customHeight="1">
      <c r="A10" s="1026"/>
      <c r="B10" s="1027"/>
      <c r="C10" s="1028"/>
      <c r="D10" s="123"/>
    </row>
    <row r="11" spans="1:5" ht="15.75" customHeight="1">
      <c r="A11" s="1042" t="s">
        <v>191</v>
      </c>
      <c r="B11" s="1043"/>
      <c r="C11" s="1044"/>
      <c r="D11" s="124">
        <v>50000000</v>
      </c>
    </row>
    <row r="12" spans="1:5" ht="5.25" customHeight="1">
      <c r="A12" s="1026"/>
      <c r="B12" s="1027"/>
      <c r="C12" s="1028"/>
      <c r="D12" s="121"/>
    </row>
    <row r="13" spans="1:5" ht="15">
      <c r="A13" s="1042" t="s">
        <v>192</v>
      </c>
      <c r="B13" s="1043"/>
      <c r="C13" s="1044"/>
      <c r="D13" s="125">
        <f>SUM(D14:D16)</f>
        <v>359358843</v>
      </c>
      <c r="E13" s="126"/>
    </row>
    <row r="14" spans="1:5" ht="13.15" customHeight="1">
      <c r="A14" s="1023" t="s">
        <v>193</v>
      </c>
      <c r="B14" s="1024"/>
      <c r="C14" s="1025"/>
      <c r="D14" s="911">
        <v>57234000</v>
      </c>
      <c r="E14" s="126"/>
    </row>
    <row r="15" spans="1:5">
      <c r="A15" s="1023" t="s">
        <v>194</v>
      </c>
      <c r="B15" s="1024"/>
      <c r="C15" s="1025"/>
      <c r="D15" s="911">
        <v>261947619</v>
      </c>
      <c r="E15" s="126"/>
    </row>
    <row r="16" spans="1:5" ht="18" customHeight="1">
      <c r="A16" s="1023" t="s">
        <v>195</v>
      </c>
      <c r="B16" s="1024"/>
      <c r="C16" s="1025"/>
      <c r="D16" s="911">
        <v>40177224</v>
      </c>
      <c r="E16" s="126"/>
    </row>
    <row r="17" spans="1:4" ht="15">
      <c r="A17" s="1026"/>
      <c r="B17" s="1027"/>
      <c r="C17" s="1028"/>
      <c r="D17" s="127"/>
    </row>
    <row r="18" spans="1:4" ht="15.75" thickBot="1">
      <c r="A18" s="1029"/>
      <c r="B18" s="1030"/>
      <c r="C18" s="1031"/>
      <c r="D18" s="121"/>
    </row>
    <row r="19" spans="1:4" ht="17.25" thickTop="1" thickBot="1">
      <c r="A19" s="1032" t="s">
        <v>13</v>
      </c>
      <c r="B19" s="1033"/>
      <c r="C19" s="1034"/>
      <c r="D19" s="100">
        <f>D11+D13</f>
        <v>409358843</v>
      </c>
    </row>
    <row r="20" spans="1:4" ht="15.75" thickTop="1">
      <c r="A20" s="128"/>
      <c r="B20" s="102"/>
      <c r="C20" s="102"/>
      <c r="D20" s="2"/>
    </row>
    <row r="21" spans="1:4" ht="15.75">
      <c r="A21" s="101"/>
      <c r="B21" s="102"/>
      <c r="C21" s="102"/>
      <c r="D21" s="2"/>
    </row>
    <row r="22" spans="1:4">
      <c r="A22" s="2"/>
      <c r="B22" s="102"/>
      <c r="C22" s="102"/>
      <c r="D22" s="2"/>
    </row>
    <row r="23" spans="1:4">
      <c r="A23" s="2"/>
      <c r="B23" s="102"/>
      <c r="C23" s="102"/>
      <c r="D23" s="2"/>
    </row>
    <row r="24" spans="1:4" ht="6" customHeight="1">
      <c r="A24" s="129"/>
      <c r="B24" s="130"/>
      <c r="C24" s="130"/>
      <c r="D24" s="129"/>
    </row>
    <row r="25" spans="1:4" ht="16.5">
      <c r="A25" s="1035" t="s">
        <v>196</v>
      </c>
      <c r="B25" s="1035"/>
      <c r="C25" s="1035"/>
      <c r="D25" s="1035"/>
    </row>
    <row r="26" spans="1:4" ht="16.5">
      <c r="A26" s="1020" t="s">
        <v>1127</v>
      </c>
      <c r="B26" s="1020"/>
      <c r="C26" s="1020"/>
      <c r="D26" s="1020"/>
    </row>
    <row r="27" spans="1:4" ht="16.5">
      <c r="A27" s="1021" t="s">
        <v>197</v>
      </c>
      <c r="B27" s="1021"/>
      <c r="C27" s="1021"/>
      <c r="D27" s="1021"/>
    </row>
    <row r="28" spans="1:4" ht="15.75">
      <c r="A28" s="1022" t="s">
        <v>2</v>
      </c>
      <c r="B28" s="1022"/>
      <c r="C28" s="1022"/>
      <c r="D28" s="1022"/>
    </row>
    <row r="29" spans="1:4" ht="9" customHeight="1">
      <c r="A29" s="129"/>
      <c r="B29" s="130"/>
      <c r="C29" s="130"/>
      <c r="D29" s="129"/>
    </row>
    <row r="30" spans="1:4" ht="7.5" customHeight="1" thickBot="1">
      <c r="A30" s="129"/>
      <c r="B30" s="129"/>
      <c r="C30" s="129"/>
      <c r="D30" s="129"/>
    </row>
    <row r="31" spans="1:4" ht="24" customHeight="1" thickTop="1" thickBot="1">
      <c r="A31" s="198" t="s">
        <v>198</v>
      </c>
      <c r="B31" s="98" t="s">
        <v>199</v>
      </c>
      <c r="C31" s="98" t="s">
        <v>200</v>
      </c>
      <c r="D31" s="98" t="s">
        <v>13</v>
      </c>
    </row>
    <row r="32" spans="1:4" ht="15.75" thickTop="1">
      <c r="A32" s="131"/>
      <c r="B32" s="132"/>
      <c r="C32" s="132"/>
      <c r="D32" s="132"/>
    </row>
    <row r="33" spans="1:6" ht="21" customHeight="1">
      <c r="A33" s="133" t="s">
        <v>201</v>
      </c>
      <c r="B33" s="134"/>
      <c r="C33" s="134"/>
      <c r="D33" s="135"/>
    </row>
    <row r="34" spans="1:6">
      <c r="A34" s="136" t="s">
        <v>202</v>
      </c>
      <c r="B34" s="137">
        <f>+D14</f>
        <v>57234000</v>
      </c>
      <c r="C34" s="137">
        <f>+D15</f>
        <v>261947619</v>
      </c>
      <c r="D34" s="138">
        <f>+B34+C34</f>
        <v>319181619</v>
      </c>
    </row>
    <row r="35" spans="1:6">
      <c r="A35" s="136" t="s">
        <v>203</v>
      </c>
      <c r="B35" s="137">
        <v>0</v>
      </c>
      <c r="C35" s="137">
        <v>0</v>
      </c>
      <c r="D35" s="138">
        <v>0</v>
      </c>
      <c r="F35" s="16"/>
    </row>
    <row r="36" spans="1:6">
      <c r="A36" s="136" t="s">
        <v>204</v>
      </c>
      <c r="B36" s="137">
        <v>0</v>
      </c>
      <c r="C36" s="137">
        <f>+D16</f>
        <v>40177224</v>
      </c>
      <c r="D36" s="138">
        <f>+B36+C36</f>
        <v>40177224</v>
      </c>
    </row>
    <row r="37" spans="1:6" ht="15">
      <c r="A37" s="131"/>
      <c r="B37" s="139"/>
      <c r="C37" s="139"/>
      <c r="D37" s="139"/>
    </row>
    <row r="38" spans="1:6" ht="15.75" thickBot="1">
      <c r="A38" s="131"/>
      <c r="B38" s="132"/>
      <c r="C38" s="132"/>
      <c r="D38" s="132"/>
    </row>
    <row r="39" spans="1:6" ht="17.25" thickTop="1" thickBot="1">
      <c r="A39" s="804" t="s">
        <v>13</v>
      </c>
      <c r="B39" s="805">
        <f>B34+B35+B36</f>
        <v>57234000</v>
      </c>
      <c r="C39" s="805">
        <f>C34+C35+C36</f>
        <v>302124843</v>
      </c>
      <c r="D39" s="805">
        <f>D34+D35+D36</f>
        <v>359358843</v>
      </c>
    </row>
    <row r="40" spans="1:6" ht="13.5" thickTop="1"/>
  </sheetData>
  <mergeCells count="21">
    <mergeCell ref="A14:C14"/>
    <mergeCell ref="A2:D2"/>
    <mergeCell ref="A3:D3"/>
    <mergeCell ref="A4:D4"/>
    <mergeCell ref="A5:D5"/>
    <mergeCell ref="A7:C7"/>
    <mergeCell ref="A8:C8"/>
    <mergeCell ref="A9:C9"/>
    <mergeCell ref="A10:C10"/>
    <mergeCell ref="A11:C11"/>
    <mergeCell ref="A12:C12"/>
    <mergeCell ref="A13:C13"/>
    <mergeCell ref="A26:D26"/>
    <mergeCell ref="A27:D27"/>
    <mergeCell ref="A28:D28"/>
    <mergeCell ref="A15:C15"/>
    <mergeCell ref="A16:C16"/>
    <mergeCell ref="A17:C17"/>
    <mergeCell ref="A18:C18"/>
    <mergeCell ref="A19:C19"/>
    <mergeCell ref="A25:D25"/>
  </mergeCells>
  <printOptions horizontalCentered="1"/>
  <pageMargins left="0.31496062992125984" right="0.31496062992125984" top="0.35433070866141736" bottom="0.35433070866141736" header="0.31496062992125984" footer="0.31496062992125984"/>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Q53"/>
  <sheetViews>
    <sheetView topLeftCell="D1" zoomScale="85" zoomScaleNormal="85" workbookViewId="0">
      <selection activeCell="H20" sqref="H20"/>
    </sheetView>
  </sheetViews>
  <sheetFormatPr baseColWidth="10" defaultColWidth="11.42578125" defaultRowHeight="12.75"/>
  <cols>
    <col min="1" max="1" width="4" style="1" customWidth="1"/>
    <col min="2" max="2" width="4.85546875" style="1" customWidth="1"/>
    <col min="3" max="3" width="48.42578125" style="1" customWidth="1"/>
    <col min="4" max="4" width="26.7109375" style="1" customWidth="1"/>
    <col min="5" max="5" width="15.28515625" style="1" customWidth="1"/>
    <col min="6" max="6" width="21.140625" style="1" customWidth="1"/>
    <col min="7" max="7" width="20.85546875" style="1" customWidth="1"/>
    <col min="8" max="8" width="22.28515625" style="1" customWidth="1"/>
    <col min="9" max="9" width="14.5703125" style="1" customWidth="1"/>
    <col min="10" max="10" width="16.28515625" style="1" customWidth="1"/>
    <col min="11" max="11" width="19.140625" style="1" customWidth="1"/>
    <col min="12" max="12" width="26.7109375" style="1" customWidth="1"/>
    <col min="13" max="13" width="11" style="141" customWidth="1"/>
    <col min="14" max="14" width="11.5703125" style="142" customWidth="1"/>
    <col min="15" max="15" width="15.85546875" style="142" customWidth="1"/>
    <col min="16" max="16" width="18.85546875" style="1" customWidth="1"/>
    <col min="17" max="17" width="34" style="1" customWidth="1"/>
    <col min="18" max="256" width="11.42578125" style="1"/>
    <col min="257" max="257" width="4" style="1" customWidth="1"/>
    <col min="258" max="258" width="4.85546875" style="1" customWidth="1"/>
    <col min="259" max="259" width="36.42578125" style="1" customWidth="1"/>
    <col min="260" max="260" width="17.85546875" style="1" bestFit="1" customWidth="1"/>
    <col min="261" max="261" width="15.28515625" style="1" customWidth="1"/>
    <col min="262" max="262" width="20.140625" style="1" customWidth="1"/>
    <col min="263" max="264" width="19.42578125" style="1" customWidth="1"/>
    <col min="265" max="265" width="12.140625" style="1" bestFit="1" customWidth="1"/>
    <col min="266" max="266" width="14.85546875" style="1" customWidth="1"/>
    <col min="267" max="267" width="15.42578125" style="1" customWidth="1"/>
    <col min="268" max="268" width="23.5703125" style="1" customWidth="1"/>
    <col min="269" max="269" width="11" style="1" customWidth="1"/>
    <col min="270" max="270" width="10.7109375" style="1" customWidth="1"/>
    <col min="271" max="271" width="14.5703125" style="1" customWidth="1"/>
    <col min="272" max="272" width="16.28515625" style="1" customWidth="1"/>
    <col min="273" max="273" width="34" style="1" customWidth="1"/>
    <col min="274" max="512" width="11.42578125" style="1"/>
    <col min="513" max="513" width="4" style="1" customWidth="1"/>
    <col min="514" max="514" width="4.85546875" style="1" customWidth="1"/>
    <col min="515" max="515" width="36.42578125" style="1" customWidth="1"/>
    <col min="516" max="516" width="17.85546875" style="1" bestFit="1" customWidth="1"/>
    <col min="517" max="517" width="15.28515625" style="1" customWidth="1"/>
    <col min="518" max="518" width="20.140625" style="1" customWidth="1"/>
    <col min="519" max="520" width="19.42578125" style="1" customWidth="1"/>
    <col min="521" max="521" width="12.140625" style="1" bestFit="1" customWidth="1"/>
    <col min="522" max="522" width="14.85546875" style="1" customWidth="1"/>
    <col min="523" max="523" width="15.42578125" style="1" customWidth="1"/>
    <col min="524" max="524" width="23.5703125" style="1" customWidth="1"/>
    <col min="525" max="525" width="11" style="1" customWidth="1"/>
    <col min="526" max="526" width="10.7109375" style="1" customWidth="1"/>
    <col min="527" max="527" width="14.5703125" style="1" customWidth="1"/>
    <col min="528" max="528" width="16.28515625" style="1" customWidth="1"/>
    <col min="529" max="529" width="34" style="1" customWidth="1"/>
    <col min="530" max="768" width="11.42578125" style="1"/>
    <col min="769" max="769" width="4" style="1" customWidth="1"/>
    <col min="770" max="770" width="4.85546875" style="1" customWidth="1"/>
    <col min="771" max="771" width="36.42578125" style="1" customWidth="1"/>
    <col min="772" max="772" width="17.85546875" style="1" bestFit="1" customWidth="1"/>
    <col min="773" max="773" width="15.28515625" style="1" customWidth="1"/>
    <col min="774" max="774" width="20.140625" style="1" customWidth="1"/>
    <col min="775" max="776" width="19.42578125" style="1" customWidth="1"/>
    <col min="777" max="777" width="12.140625" style="1" bestFit="1" customWidth="1"/>
    <col min="778" max="778" width="14.85546875" style="1" customWidth="1"/>
    <col min="779" max="779" width="15.42578125" style="1" customWidth="1"/>
    <col min="780" max="780" width="23.5703125" style="1" customWidth="1"/>
    <col min="781" max="781" width="11" style="1" customWidth="1"/>
    <col min="782" max="782" width="10.7109375" style="1" customWidth="1"/>
    <col min="783" max="783" width="14.5703125" style="1" customWidth="1"/>
    <col min="784" max="784" width="16.28515625" style="1" customWidth="1"/>
    <col min="785" max="785" width="34" style="1" customWidth="1"/>
    <col min="786" max="1024" width="11.42578125" style="1"/>
    <col min="1025" max="1025" width="4" style="1" customWidth="1"/>
    <col min="1026" max="1026" width="4.85546875" style="1" customWidth="1"/>
    <col min="1027" max="1027" width="36.42578125" style="1" customWidth="1"/>
    <col min="1028" max="1028" width="17.85546875" style="1" bestFit="1" customWidth="1"/>
    <col min="1029" max="1029" width="15.28515625" style="1" customWidth="1"/>
    <col min="1030" max="1030" width="20.140625" style="1" customWidth="1"/>
    <col min="1031" max="1032" width="19.42578125" style="1" customWidth="1"/>
    <col min="1033" max="1033" width="12.140625" style="1" bestFit="1" customWidth="1"/>
    <col min="1034" max="1034" width="14.85546875" style="1" customWidth="1"/>
    <col min="1035" max="1035" width="15.42578125" style="1" customWidth="1"/>
    <col min="1036" max="1036" width="23.5703125" style="1" customWidth="1"/>
    <col min="1037" max="1037" width="11" style="1" customWidth="1"/>
    <col min="1038" max="1038" width="10.7109375" style="1" customWidth="1"/>
    <col min="1039" max="1039" width="14.5703125" style="1" customWidth="1"/>
    <col min="1040" max="1040" width="16.28515625" style="1" customWidth="1"/>
    <col min="1041" max="1041" width="34" style="1" customWidth="1"/>
    <col min="1042" max="1280" width="11.42578125" style="1"/>
    <col min="1281" max="1281" width="4" style="1" customWidth="1"/>
    <col min="1282" max="1282" width="4.85546875" style="1" customWidth="1"/>
    <col min="1283" max="1283" width="36.42578125" style="1" customWidth="1"/>
    <col min="1284" max="1284" width="17.85546875" style="1" bestFit="1" customWidth="1"/>
    <col min="1285" max="1285" width="15.28515625" style="1" customWidth="1"/>
    <col min="1286" max="1286" width="20.140625" style="1" customWidth="1"/>
    <col min="1287" max="1288" width="19.42578125" style="1" customWidth="1"/>
    <col min="1289" max="1289" width="12.140625" style="1" bestFit="1" customWidth="1"/>
    <col min="1290" max="1290" width="14.85546875" style="1" customWidth="1"/>
    <col min="1291" max="1291" width="15.42578125" style="1" customWidth="1"/>
    <col min="1292" max="1292" width="23.5703125" style="1" customWidth="1"/>
    <col min="1293" max="1293" width="11" style="1" customWidth="1"/>
    <col min="1294" max="1294" width="10.7109375" style="1" customWidth="1"/>
    <col min="1295" max="1295" width="14.5703125" style="1" customWidth="1"/>
    <col min="1296" max="1296" width="16.28515625" style="1" customWidth="1"/>
    <col min="1297" max="1297" width="34" style="1" customWidth="1"/>
    <col min="1298" max="1536" width="11.42578125" style="1"/>
    <col min="1537" max="1537" width="4" style="1" customWidth="1"/>
    <col min="1538" max="1538" width="4.85546875" style="1" customWidth="1"/>
    <col min="1539" max="1539" width="36.42578125" style="1" customWidth="1"/>
    <col min="1540" max="1540" width="17.85546875" style="1" bestFit="1" customWidth="1"/>
    <col min="1541" max="1541" width="15.28515625" style="1" customWidth="1"/>
    <col min="1542" max="1542" width="20.140625" style="1" customWidth="1"/>
    <col min="1543" max="1544" width="19.42578125" style="1" customWidth="1"/>
    <col min="1545" max="1545" width="12.140625" style="1" bestFit="1" customWidth="1"/>
    <col min="1546" max="1546" width="14.85546875" style="1" customWidth="1"/>
    <col min="1547" max="1547" width="15.42578125" style="1" customWidth="1"/>
    <col min="1548" max="1548" width="23.5703125" style="1" customWidth="1"/>
    <col min="1549" max="1549" width="11" style="1" customWidth="1"/>
    <col min="1550" max="1550" width="10.7109375" style="1" customWidth="1"/>
    <col min="1551" max="1551" width="14.5703125" style="1" customWidth="1"/>
    <col min="1552" max="1552" width="16.28515625" style="1" customWidth="1"/>
    <col min="1553" max="1553" width="34" style="1" customWidth="1"/>
    <col min="1554" max="1792" width="11.42578125" style="1"/>
    <col min="1793" max="1793" width="4" style="1" customWidth="1"/>
    <col min="1794" max="1794" width="4.85546875" style="1" customWidth="1"/>
    <col min="1795" max="1795" width="36.42578125" style="1" customWidth="1"/>
    <col min="1796" max="1796" width="17.85546875" style="1" bestFit="1" customWidth="1"/>
    <col min="1797" max="1797" width="15.28515625" style="1" customWidth="1"/>
    <col min="1798" max="1798" width="20.140625" style="1" customWidth="1"/>
    <col min="1799" max="1800" width="19.42578125" style="1" customWidth="1"/>
    <col min="1801" max="1801" width="12.140625" style="1" bestFit="1" customWidth="1"/>
    <col min="1802" max="1802" width="14.85546875" style="1" customWidth="1"/>
    <col min="1803" max="1803" width="15.42578125" style="1" customWidth="1"/>
    <col min="1804" max="1804" width="23.5703125" style="1" customWidth="1"/>
    <col min="1805" max="1805" width="11" style="1" customWidth="1"/>
    <col min="1806" max="1806" width="10.7109375" style="1" customWidth="1"/>
    <col min="1807" max="1807" width="14.5703125" style="1" customWidth="1"/>
    <col min="1808" max="1808" width="16.28515625" style="1" customWidth="1"/>
    <col min="1809" max="1809" width="34" style="1" customWidth="1"/>
    <col min="1810" max="2048" width="11.42578125" style="1"/>
    <col min="2049" max="2049" width="4" style="1" customWidth="1"/>
    <col min="2050" max="2050" width="4.85546875" style="1" customWidth="1"/>
    <col min="2051" max="2051" width="36.42578125" style="1" customWidth="1"/>
    <col min="2052" max="2052" width="17.85546875" style="1" bestFit="1" customWidth="1"/>
    <col min="2053" max="2053" width="15.28515625" style="1" customWidth="1"/>
    <col min="2054" max="2054" width="20.140625" style="1" customWidth="1"/>
    <col min="2055" max="2056" width="19.42578125" style="1" customWidth="1"/>
    <col min="2057" max="2057" width="12.140625" style="1" bestFit="1" customWidth="1"/>
    <col min="2058" max="2058" width="14.85546875" style="1" customWidth="1"/>
    <col min="2059" max="2059" width="15.42578125" style="1" customWidth="1"/>
    <col min="2060" max="2060" width="23.5703125" style="1" customWidth="1"/>
    <col min="2061" max="2061" width="11" style="1" customWidth="1"/>
    <col min="2062" max="2062" width="10.7109375" style="1" customWidth="1"/>
    <col min="2063" max="2063" width="14.5703125" style="1" customWidth="1"/>
    <col min="2064" max="2064" width="16.28515625" style="1" customWidth="1"/>
    <col min="2065" max="2065" width="34" style="1" customWidth="1"/>
    <col min="2066" max="2304" width="11.42578125" style="1"/>
    <col min="2305" max="2305" width="4" style="1" customWidth="1"/>
    <col min="2306" max="2306" width="4.85546875" style="1" customWidth="1"/>
    <col min="2307" max="2307" width="36.42578125" style="1" customWidth="1"/>
    <col min="2308" max="2308" width="17.85546875" style="1" bestFit="1" customWidth="1"/>
    <col min="2309" max="2309" width="15.28515625" style="1" customWidth="1"/>
    <col min="2310" max="2310" width="20.140625" style="1" customWidth="1"/>
    <col min="2311" max="2312" width="19.42578125" style="1" customWidth="1"/>
    <col min="2313" max="2313" width="12.140625" style="1" bestFit="1" customWidth="1"/>
    <col min="2314" max="2314" width="14.85546875" style="1" customWidth="1"/>
    <col min="2315" max="2315" width="15.42578125" style="1" customWidth="1"/>
    <col min="2316" max="2316" width="23.5703125" style="1" customWidth="1"/>
    <col min="2317" max="2317" width="11" style="1" customWidth="1"/>
    <col min="2318" max="2318" width="10.7109375" style="1" customWidth="1"/>
    <col min="2319" max="2319" width="14.5703125" style="1" customWidth="1"/>
    <col min="2320" max="2320" width="16.28515625" style="1" customWidth="1"/>
    <col min="2321" max="2321" width="34" style="1" customWidth="1"/>
    <col min="2322" max="2560" width="11.42578125" style="1"/>
    <col min="2561" max="2561" width="4" style="1" customWidth="1"/>
    <col min="2562" max="2562" width="4.85546875" style="1" customWidth="1"/>
    <col min="2563" max="2563" width="36.42578125" style="1" customWidth="1"/>
    <col min="2564" max="2564" width="17.85546875" style="1" bestFit="1" customWidth="1"/>
    <col min="2565" max="2565" width="15.28515625" style="1" customWidth="1"/>
    <col min="2566" max="2566" width="20.140625" style="1" customWidth="1"/>
    <col min="2567" max="2568" width="19.42578125" style="1" customWidth="1"/>
    <col min="2569" max="2569" width="12.140625" style="1" bestFit="1" customWidth="1"/>
    <col min="2570" max="2570" width="14.85546875" style="1" customWidth="1"/>
    <col min="2571" max="2571" width="15.42578125" style="1" customWidth="1"/>
    <col min="2572" max="2572" width="23.5703125" style="1" customWidth="1"/>
    <col min="2573" max="2573" width="11" style="1" customWidth="1"/>
    <col min="2574" max="2574" width="10.7109375" style="1" customWidth="1"/>
    <col min="2575" max="2575" width="14.5703125" style="1" customWidth="1"/>
    <col min="2576" max="2576" width="16.28515625" style="1" customWidth="1"/>
    <col min="2577" max="2577" width="34" style="1" customWidth="1"/>
    <col min="2578" max="2816" width="11.42578125" style="1"/>
    <col min="2817" max="2817" width="4" style="1" customWidth="1"/>
    <col min="2818" max="2818" width="4.85546875" style="1" customWidth="1"/>
    <col min="2819" max="2819" width="36.42578125" style="1" customWidth="1"/>
    <col min="2820" max="2820" width="17.85546875" style="1" bestFit="1" customWidth="1"/>
    <col min="2821" max="2821" width="15.28515625" style="1" customWidth="1"/>
    <col min="2822" max="2822" width="20.140625" style="1" customWidth="1"/>
    <col min="2823" max="2824" width="19.42578125" style="1" customWidth="1"/>
    <col min="2825" max="2825" width="12.140625" style="1" bestFit="1" customWidth="1"/>
    <col min="2826" max="2826" width="14.85546875" style="1" customWidth="1"/>
    <col min="2827" max="2827" width="15.42578125" style="1" customWidth="1"/>
    <col min="2828" max="2828" width="23.5703125" style="1" customWidth="1"/>
    <col min="2829" max="2829" width="11" style="1" customWidth="1"/>
    <col min="2830" max="2830" width="10.7109375" style="1" customWidth="1"/>
    <col min="2831" max="2831" width="14.5703125" style="1" customWidth="1"/>
    <col min="2832" max="2832" width="16.28515625" style="1" customWidth="1"/>
    <col min="2833" max="2833" width="34" style="1" customWidth="1"/>
    <col min="2834" max="3072" width="11.42578125" style="1"/>
    <col min="3073" max="3073" width="4" style="1" customWidth="1"/>
    <col min="3074" max="3074" width="4.85546875" style="1" customWidth="1"/>
    <col min="3075" max="3075" width="36.42578125" style="1" customWidth="1"/>
    <col min="3076" max="3076" width="17.85546875" style="1" bestFit="1" customWidth="1"/>
    <col min="3077" max="3077" width="15.28515625" style="1" customWidth="1"/>
    <col min="3078" max="3078" width="20.140625" style="1" customWidth="1"/>
    <col min="3079" max="3080" width="19.42578125" style="1" customWidth="1"/>
    <col min="3081" max="3081" width="12.140625" style="1" bestFit="1" customWidth="1"/>
    <col min="3082" max="3082" width="14.85546875" style="1" customWidth="1"/>
    <col min="3083" max="3083" width="15.42578125" style="1" customWidth="1"/>
    <col min="3084" max="3084" width="23.5703125" style="1" customWidth="1"/>
    <col min="3085" max="3085" width="11" style="1" customWidth="1"/>
    <col min="3086" max="3086" width="10.7109375" style="1" customWidth="1"/>
    <col min="3087" max="3087" width="14.5703125" style="1" customWidth="1"/>
    <col min="3088" max="3088" width="16.28515625" style="1" customWidth="1"/>
    <col min="3089" max="3089" width="34" style="1" customWidth="1"/>
    <col min="3090" max="3328" width="11.42578125" style="1"/>
    <col min="3329" max="3329" width="4" style="1" customWidth="1"/>
    <col min="3330" max="3330" width="4.85546875" style="1" customWidth="1"/>
    <col min="3331" max="3331" width="36.42578125" style="1" customWidth="1"/>
    <col min="3332" max="3332" width="17.85546875" style="1" bestFit="1" customWidth="1"/>
    <col min="3333" max="3333" width="15.28515625" style="1" customWidth="1"/>
    <col min="3334" max="3334" width="20.140625" style="1" customWidth="1"/>
    <col min="3335" max="3336" width="19.42578125" style="1" customWidth="1"/>
    <col min="3337" max="3337" width="12.140625" style="1" bestFit="1" customWidth="1"/>
    <col min="3338" max="3338" width="14.85546875" style="1" customWidth="1"/>
    <col min="3339" max="3339" width="15.42578125" style="1" customWidth="1"/>
    <col min="3340" max="3340" width="23.5703125" style="1" customWidth="1"/>
    <col min="3341" max="3341" width="11" style="1" customWidth="1"/>
    <col min="3342" max="3342" width="10.7109375" style="1" customWidth="1"/>
    <col min="3343" max="3343" width="14.5703125" style="1" customWidth="1"/>
    <col min="3344" max="3344" width="16.28515625" style="1" customWidth="1"/>
    <col min="3345" max="3345" width="34" style="1" customWidth="1"/>
    <col min="3346" max="3584" width="11.42578125" style="1"/>
    <col min="3585" max="3585" width="4" style="1" customWidth="1"/>
    <col min="3586" max="3586" width="4.85546875" style="1" customWidth="1"/>
    <col min="3587" max="3587" width="36.42578125" style="1" customWidth="1"/>
    <col min="3588" max="3588" width="17.85546875" style="1" bestFit="1" customWidth="1"/>
    <col min="3589" max="3589" width="15.28515625" style="1" customWidth="1"/>
    <col min="3590" max="3590" width="20.140625" style="1" customWidth="1"/>
    <col min="3591" max="3592" width="19.42578125" style="1" customWidth="1"/>
    <col min="3593" max="3593" width="12.140625" style="1" bestFit="1" customWidth="1"/>
    <col min="3594" max="3594" width="14.85546875" style="1" customWidth="1"/>
    <col min="3595" max="3595" width="15.42578125" style="1" customWidth="1"/>
    <col min="3596" max="3596" width="23.5703125" style="1" customWidth="1"/>
    <col min="3597" max="3597" width="11" style="1" customWidth="1"/>
    <col min="3598" max="3598" width="10.7109375" style="1" customWidth="1"/>
    <col min="3599" max="3599" width="14.5703125" style="1" customWidth="1"/>
    <col min="3600" max="3600" width="16.28515625" style="1" customWidth="1"/>
    <col min="3601" max="3601" width="34" style="1" customWidth="1"/>
    <col min="3602" max="3840" width="11.42578125" style="1"/>
    <col min="3841" max="3841" width="4" style="1" customWidth="1"/>
    <col min="3842" max="3842" width="4.85546875" style="1" customWidth="1"/>
    <col min="3843" max="3843" width="36.42578125" style="1" customWidth="1"/>
    <col min="3844" max="3844" width="17.85546875" style="1" bestFit="1" customWidth="1"/>
    <col min="3845" max="3845" width="15.28515625" style="1" customWidth="1"/>
    <col min="3846" max="3846" width="20.140625" style="1" customWidth="1"/>
    <col min="3847" max="3848" width="19.42578125" style="1" customWidth="1"/>
    <col min="3849" max="3849" width="12.140625" style="1" bestFit="1" customWidth="1"/>
    <col min="3850" max="3850" width="14.85546875" style="1" customWidth="1"/>
    <col min="3851" max="3851" width="15.42578125" style="1" customWidth="1"/>
    <col min="3852" max="3852" width="23.5703125" style="1" customWidth="1"/>
    <col min="3853" max="3853" width="11" style="1" customWidth="1"/>
    <col min="3854" max="3854" width="10.7109375" style="1" customWidth="1"/>
    <col min="3855" max="3855" width="14.5703125" style="1" customWidth="1"/>
    <col min="3856" max="3856" width="16.28515625" style="1" customWidth="1"/>
    <col min="3857" max="3857" width="34" style="1" customWidth="1"/>
    <col min="3858" max="4096" width="11.42578125" style="1"/>
    <col min="4097" max="4097" width="4" style="1" customWidth="1"/>
    <col min="4098" max="4098" width="4.85546875" style="1" customWidth="1"/>
    <col min="4099" max="4099" width="36.42578125" style="1" customWidth="1"/>
    <col min="4100" max="4100" width="17.85546875" style="1" bestFit="1" customWidth="1"/>
    <col min="4101" max="4101" width="15.28515625" style="1" customWidth="1"/>
    <col min="4102" max="4102" width="20.140625" style="1" customWidth="1"/>
    <col min="4103" max="4104" width="19.42578125" style="1" customWidth="1"/>
    <col min="4105" max="4105" width="12.140625" style="1" bestFit="1" customWidth="1"/>
    <col min="4106" max="4106" width="14.85546875" style="1" customWidth="1"/>
    <col min="4107" max="4107" width="15.42578125" style="1" customWidth="1"/>
    <col min="4108" max="4108" width="23.5703125" style="1" customWidth="1"/>
    <col min="4109" max="4109" width="11" style="1" customWidth="1"/>
    <col min="4110" max="4110" width="10.7109375" style="1" customWidth="1"/>
    <col min="4111" max="4111" width="14.5703125" style="1" customWidth="1"/>
    <col min="4112" max="4112" width="16.28515625" style="1" customWidth="1"/>
    <col min="4113" max="4113" width="34" style="1" customWidth="1"/>
    <col min="4114" max="4352" width="11.42578125" style="1"/>
    <col min="4353" max="4353" width="4" style="1" customWidth="1"/>
    <col min="4354" max="4354" width="4.85546875" style="1" customWidth="1"/>
    <col min="4355" max="4355" width="36.42578125" style="1" customWidth="1"/>
    <col min="4356" max="4356" width="17.85546875" style="1" bestFit="1" customWidth="1"/>
    <col min="4357" max="4357" width="15.28515625" style="1" customWidth="1"/>
    <col min="4358" max="4358" width="20.140625" style="1" customWidth="1"/>
    <col min="4359" max="4360" width="19.42578125" style="1" customWidth="1"/>
    <col min="4361" max="4361" width="12.140625" style="1" bestFit="1" customWidth="1"/>
    <col min="4362" max="4362" width="14.85546875" style="1" customWidth="1"/>
    <col min="4363" max="4363" width="15.42578125" style="1" customWidth="1"/>
    <col min="4364" max="4364" width="23.5703125" style="1" customWidth="1"/>
    <col min="4365" max="4365" width="11" style="1" customWidth="1"/>
    <col min="4366" max="4366" width="10.7109375" style="1" customWidth="1"/>
    <col min="4367" max="4367" width="14.5703125" style="1" customWidth="1"/>
    <col min="4368" max="4368" width="16.28515625" style="1" customWidth="1"/>
    <col min="4369" max="4369" width="34" style="1" customWidth="1"/>
    <col min="4370" max="4608" width="11.42578125" style="1"/>
    <col min="4609" max="4609" width="4" style="1" customWidth="1"/>
    <col min="4610" max="4610" width="4.85546875" style="1" customWidth="1"/>
    <col min="4611" max="4611" width="36.42578125" style="1" customWidth="1"/>
    <col min="4612" max="4612" width="17.85546875" style="1" bestFit="1" customWidth="1"/>
    <col min="4613" max="4613" width="15.28515625" style="1" customWidth="1"/>
    <col min="4614" max="4614" width="20.140625" style="1" customWidth="1"/>
    <col min="4615" max="4616" width="19.42578125" style="1" customWidth="1"/>
    <col min="4617" max="4617" width="12.140625" style="1" bestFit="1" customWidth="1"/>
    <col min="4618" max="4618" width="14.85546875" style="1" customWidth="1"/>
    <col min="4619" max="4619" width="15.42578125" style="1" customWidth="1"/>
    <col min="4620" max="4620" width="23.5703125" style="1" customWidth="1"/>
    <col min="4621" max="4621" width="11" style="1" customWidth="1"/>
    <col min="4622" max="4622" width="10.7109375" style="1" customWidth="1"/>
    <col min="4623" max="4623" width="14.5703125" style="1" customWidth="1"/>
    <col min="4624" max="4624" width="16.28515625" style="1" customWidth="1"/>
    <col min="4625" max="4625" width="34" style="1" customWidth="1"/>
    <col min="4626" max="4864" width="11.42578125" style="1"/>
    <col min="4865" max="4865" width="4" style="1" customWidth="1"/>
    <col min="4866" max="4866" width="4.85546875" style="1" customWidth="1"/>
    <col min="4867" max="4867" width="36.42578125" style="1" customWidth="1"/>
    <col min="4868" max="4868" width="17.85546875" style="1" bestFit="1" customWidth="1"/>
    <col min="4869" max="4869" width="15.28515625" style="1" customWidth="1"/>
    <col min="4870" max="4870" width="20.140625" style="1" customWidth="1"/>
    <col min="4871" max="4872" width="19.42578125" style="1" customWidth="1"/>
    <col min="4873" max="4873" width="12.140625" style="1" bestFit="1" customWidth="1"/>
    <col min="4874" max="4874" width="14.85546875" style="1" customWidth="1"/>
    <col min="4875" max="4875" width="15.42578125" style="1" customWidth="1"/>
    <col min="4876" max="4876" width="23.5703125" style="1" customWidth="1"/>
    <col min="4877" max="4877" width="11" style="1" customWidth="1"/>
    <col min="4878" max="4878" width="10.7109375" style="1" customWidth="1"/>
    <col min="4879" max="4879" width="14.5703125" style="1" customWidth="1"/>
    <col min="4880" max="4880" width="16.28515625" style="1" customWidth="1"/>
    <col min="4881" max="4881" width="34" style="1" customWidth="1"/>
    <col min="4882" max="5120" width="11.42578125" style="1"/>
    <col min="5121" max="5121" width="4" style="1" customWidth="1"/>
    <col min="5122" max="5122" width="4.85546875" style="1" customWidth="1"/>
    <col min="5123" max="5123" width="36.42578125" style="1" customWidth="1"/>
    <col min="5124" max="5124" width="17.85546875" style="1" bestFit="1" customWidth="1"/>
    <col min="5125" max="5125" width="15.28515625" style="1" customWidth="1"/>
    <col min="5126" max="5126" width="20.140625" style="1" customWidth="1"/>
    <col min="5127" max="5128" width="19.42578125" style="1" customWidth="1"/>
    <col min="5129" max="5129" width="12.140625" style="1" bestFit="1" customWidth="1"/>
    <col min="5130" max="5130" width="14.85546875" style="1" customWidth="1"/>
    <col min="5131" max="5131" width="15.42578125" style="1" customWidth="1"/>
    <col min="5132" max="5132" width="23.5703125" style="1" customWidth="1"/>
    <col min="5133" max="5133" width="11" style="1" customWidth="1"/>
    <col min="5134" max="5134" width="10.7109375" style="1" customWidth="1"/>
    <col min="5135" max="5135" width="14.5703125" style="1" customWidth="1"/>
    <col min="5136" max="5136" width="16.28515625" style="1" customWidth="1"/>
    <col min="5137" max="5137" width="34" style="1" customWidth="1"/>
    <col min="5138" max="5376" width="11.42578125" style="1"/>
    <col min="5377" max="5377" width="4" style="1" customWidth="1"/>
    <col min="5378" max="5378" width="4.85546875" style="1" customWidth="1"/>
    <col min="5379" max="5379" width="36.42578125" style="1" customWidth="1"/>
    <col min="5380" max="5380" width="17.85546875" style="1" bestFit="1" customWidth="1"/>
    <col min="5381" max="5381" width="15.28515625" style="1" customWidth="1"/>
    <col min="5382" max="5382" width="20.140625" style="1" customWidth="1"/>
    <col min="5383" max="5384" width="19.42578125" style="1" customWidth="1"/>
    <col min="5385" max="5385" width="12.140625" style="1" bestFit="1" customWidth="1"/>
    <col min="5386" max="5386" width="14.85546875" style="1" customWidth="1"/>
    <col min="5387" max="5387" width="15.42578125" style="1" customWidth="1"/>
    <col min="5388" max="5388" width="23.5703125" style="1" customWidth="1"/>
    <col min="5389" max="5389" width="11" style="1" customWidth="1"/>
    <col min="5390" max="5390" width="10.7109375" style="1" customWidth="1"/>
    <col min="5391" max="5391" width="14.5703125" style="1" customWidth="1"/>
    <col min="5392" max="5392" width="16.28515625" style="1" customWidth="1"/>
    <col min="5393" max="5393" width="34" style="1" customWidth="1"/>
    <col min="5394" max="5632" width="11.42578125" style="1"/>
    <col min="5633" max="5633" width="4" style="1" customWidth="1"/>
    <col min="5634" max="5634" width="4.85546875" style="1" customWidth="1"/>
    <col min="5635" max="5635" width="36.42578125" style="1" customWidth="1"/>
    <col min="5636" max="5636" width="17.85546875" style="1" bestFit="1" customWidth="1"/>
    <col min="5637" max="5637" width="15.28515625" style="1" customWidth="1"/>
    <col min="5638" max="5638" width="20.140625" style="1" customWidth="1"/>
    <col min="5639" max="5640" width="19.42578125" style="1" customWidth="1"/>
    <col min="5641" max="5641" width="12.140625" style="1" bestFit="1" customWidth="1"/>
    <col min="5642" max="5642" width="14.85546875" style="1" customWidth="1"/>
    <col min="5643" max="5643" width="15.42578125" style="1" customWidth="1"/>
    <col min="5644" max="5644" width="23.5703125" style="1" customWidth="1"/>
    <col min="5645" max="5645" width="11" style="1" customWidth="1"/>
    <col min="5646" max="5646" width="10.7109375" style="1" customWidth="1"/>
    <col min="5647" max="5647" width="14.5703125" style="1" customWidth="1"/>
    <col min="5648" max="5648" width="16.28515625" style="1" customWidth="1"/>
    <col min="5649" max="5649" width="34" style="1" customWidth="1"/>
    <col min="5650" max="5888" width="11.42578125" style="1"/>
    <col min="5889" max="5889" width="4" style="1" customWidth="1"/>
    <col min="5890" max="5890" width="4.85546875" style="1" customWidth="1"/>
    <col min="5891" max="5891" width="36.42578125" style="1" customWidth="1"/>
    <col min="5892" max="5892" width="17.85546875" style="1" bestFit="1" customWidth="1"/>
    <col min="5893" max="5893" width="15.28515625" style="1" customWidth="1"/>
    <col min="5894" max="5894" width="20.140625" style="1" customWidth="1"/>
    <col min="5895" max="5896" width="19.42578125" style="1" customWidth="1"/>
    <col min="5897" max="5897" width="12.140625" style="1" bestFit="1" customWidth="1"/>
    <col min="5898" max="5898" width="14.85546875" style="1" customWidth="1"/>
    <col min="5899" max="5899" width="15.42578125" style="1" customWidth="1"/>
    <col min="5900" max="5900" width="23.5703125" style="1" customWidth="1"/>
    <col min="5901" max="5901" width="11" style="1" customWidth="1"/>
    <col min="5902" max="5902" width="10.7109375" style="1" customWidth="1"/>
    <col min="5903" max="5903" width="14.5703125" style="1" customWidth="1"/>
    <col min="5904" max="5904" width="16.28515625" style="1" customWidth="1"/>
    <col min="5905" max="5905" width="34" style="1" customWidth="1"/>
    <col min="5906" max="6144" width="11.42578125" style="1"/>
    <col min="6145" max="6145" width="4" style="1" customWidth="1"/>
    <col min="6146" max="6146" width="4.85546875" style="1" customWidth="1"/>
    <col min="6147" max="6147" width="36.42578125" style="1" customWidth="1"/>
    <col min="6148" max="6148" width="17.85546875" style="1" bestFit="1" customWidth="1"/>
    <col min="6149" max="6149" width="15.28515625" style="1" customWidth="1"/>
    <col min="6150" max="6150" width="20.140625" style="1" customWidth="1"/>
    <col min="6151" max="6152" width="19.42578125" style="1" customWidth="1"/>
    <col min="6153" max="6153" width="12.140625" style="1" bestFit="1" customWidth="1"/>
    <col min="6154" max="6154" width="14.85546875" style="1" customWidth="1"/>
    <col min="6155" max="6155" width="15.42578125" style="1" customWidth="1"/>
    <col min="6156" max="6156" width="23.5703125" style="1" customWidth="1"/>
    <col min="6157" max="6157" width="11" style="1" customWidth="1"/>
    <col min="6158" max="6158" width="10.7109375" style="1" customWidth="1"/>
    <col min="6159" max="6159" width="14.5703125" style="1" customWidth="1"/>
    <col min="6160" max="6160" width="16.28515625" style="1" customWidth="1"/>
    <col min="6161" max="6161" width="34" style="1" customWidth="1"/>
    <col min="6162" max="6400" width="11.42578125" style="1"/>
    <col min="6401" max="6401" width="4" style="1" customWidth="1"/>
    <col min="6402" max="6402" width="4.85546875" style="1" customWidth="1"/>
    <col min="6403" max="6403" width="36.42578125" style="1" customWidth="1"/>
    <col min="6404" max="6404" width="17.85546875" style="1" bestFit="1" customWidth="1"/>
    <col min="6405" max="6405" width="15.28515625" style="1" customWidth="1"/>
    <col min="6406" max="6406" width="20.140625" style="1" customWidth="1"/>
    <col min="6407" max="6408" width="19.42578125" style="1" customWidth="1"/>
    <col min="6409" max="6409" width="12.140625" style="1" bestFit="1" customWidth="1"/>
    <col min="6410" max="6410" width="14.85546875" style="1" customWidth="1"/>
    <col min="6411" max="6411" width="15.42578125" style="1" customWidth="1"/>
    <col min="6412" max="6412" width="23.5703125" style="1" customWidth="1"/>
    <col min="6413" max="6413" width="11" style="1" customWidth="1"/>
    <col min="6414" max="6414" width="10.7109375" style="1" customWidth="1"/>
    <col min="6415" max="6415" width="14.5703125" style="1" customWidth="1"/>
    <col min="6416" max="6416" width="16.28515625" style="1" customWidth="1"/>
    <col min="6417" max="6417" width="34" style="1" customWidth="1"/>
    <col min="6418" max="6656" width="11.42578125" style="1"/>
    <col min="6657" max="6657" width="4" style="1" customWidth="1"/>
    <col min="6658" max="6658" width="4.85546875" style="1" customWidth="1"/>
    <col min="6659" max="6659" width="36.42578125" style="1" customWidth="1"/>
    <col min="6660" max="6660" width="17.85546875" style="1" bestFit="1" customWidth="1"/>
    <col min="6661" max="6661" width="15.28515625" style="1" customWidth="1"/>
    <col min="6662" max="6662" width="20.140625" style="1" customWidth="1"/>
    <col min="6663" max="6664" width="19.42578125" style="1" customWidth="1"/>
    <col min="6665" max="6665" width="12.140625" style="1" bestFit="1" customWidth="1"/>
    <col min="6666" max="6666" width="14.85546875" style="1" customWidth="1"/>
    <col min="6667" max="6667" width="15.42578125" style="1" customWidth="1"/>
    <col min="6668" max="6668" width="23.5703125" style="1" customWidth="1"/>
    <col min="6669" max="6669" width="11" style="1" customWidth="1"/>
    <col min="6670" max="6670" width="10.7109375" style="1" customWidth="1"/>
    <col min="6671" max="6671" width="14.5703125" style="1" customWidth="1"/>
    <col min="6672" max="6672" width="16.28515625" style="1" customWidth="1"/>
    <col min="6673" max="6673" width="34" style="1" customWidth="1"/>
    <col min="6674" max="6912" width="11.42578125" style="1"/>
    <col min="6913" max="6913" width="4" style="1" customWidth="1"/>
    <col min="6914" max="6914" width="4.85546875" style="1" customWidth="1"/>
    <col min="6915" max="6915" width="36.42578125" style="1" customWidth="1"/>
    <col min="6916" max="6916" width="17.85546875" style="1" bestFit="1" customWidth="1"/>
    <col min="6917" max="6917" width="15.28515625" style="1" customWidth="1"/>
    <col min="6918" max="6918" width="20.140625" style="1" customWidth="1"/>
    <col min="6919" max="6920" width="19.42578125" style="1" customWidth="1"/>
    <col min="6921" max="6921" width="12.140625" style="1" bestFit="1" customWidth="1"/>
    <col min="6922" max="6922" width="14.85546875" style="1" customWidth="1"/>
    <col min="6923" max="6923" width="15.42578125" style="1" customWidth="1"/>
    <col min="6924" max="6924" width="23.5703125" style="1" customWidth="1"/>
    <col min="6925" max="6925" width="11" style="1" customWidth="1"/>
    <col min="6926" max="6926" width="10.7109375" style="1" customWidth="1"/>
    <col min="6927" max="6927" width="14.5703125" style="1" customWidth="1"/>
    <col min="6928" max="6928" width="16.28515625" style="1" customWidth="1"/>
    <col min="6929" max="6929" width="34" style="1" customWidth="1"/>
    <col min="6930" max="7168" width="11.42578125" style="1"/>
    <col min="7169" max="7169" width="4" style="1" customWidth="1"/>
    <col min="7170" max="7170" width="4.85546875" style="1" customWidth="1"/>
    <col min="7171" max="7171" width="36.42578125" style="1" customWidth="1"/>
    <col min="7172" max="7172" width="17.85546875" style="1" bestFit="1" customWidth="1"/>
    <col min="7173" max="7173" width="15.28515625" style="1" customWidth="1"/>
    <col min="7174" max="7174" width="20.140625" style="1" customWidth="1"/>
    <col min="7175" max="7176" width="19.42578125" style="1" customWidth="1"/>
    <col min="7177" max="7177" width="12.140625" style="1" bestFit="1" customWidth="1"/>
    <col min="7178" max="7178" width="14.85546875" style="1" customWidth="1"/>
    <col min="7179" max="7179" width="15.42578125" style="1" customWidth="1"/>
    <col min="7180" max="7180" width="23.5703125" style="1" customWidth="1"/>
    <col min="7181" max="7181" width="11" style="1" customWidth="1"/>
    <col min="7182" max="7182" width="10.7109375" style="1" customWidth="1"/>
    <col min="7183" max="7183" width="14.5703125" style="1" customWidth="1"/>
    <col min="7184" max="7184" width="16.28515625" style="1" customWidth="1"/>
    <col min="7185" max="7185" width="34" style="1" customWidth="1"/>
    <col min="7186" max="7424" width="11.42578125" style="1"/>
    <col min="7425" max="7425" width="4" style="1" customWidth="1"/>
    <col min="7426" max="7426" width="4.85546875" style="1" customWidth="1"/>
    <col min="7427" max="7427" width="36.42578125" style="1" customWidth="1"/>
    <col min="7428" max="7428" width="17.85546875" style="1" bestFit="1" customWidth="1"/>
    <col min="7429" max="7429" width="15.28515625" style="1" customWidth="1"/>
    <col min="7430" max="7430" width="20.140625" style="1" customWidth="1"/>
    <col min="7431" max="7432" width="19.42578125" style="1" customWidth="1"/>
    <col min="7433" max="7433" width="12.140625" style="1" bestFit="1" customWidth="1"/>
    <col min="7434" max="7434" width="14.85546875" style="1" customWidth="1"/>
    <col min="7435" max="7435" width="15.42578125" style="1" customWidth="1"/>
    <col min="7436" max="7436" width="23.5703125" style="1" customWidth="1"/>
    <col min="7437" max="7437" width="11" style="1" customWidth="1"/>
    <col min="7438" max="7438" width="10.7109375" style="1" customWidth="1"/>
    <col min="7439" max="7439" width="14.5703125" style="1" customWidth="1"/>
    <col min="7440" max="7440" width="16.28515625" style="1" customWidth="1"/>
    <col min="7441" max="7441" width="34" style="1" customWidth="1"/>
    <col min="7442" max="7680" width="11.42578125" style="1"/>
    <col min="7681" max="7681" width="4" style="1" customWidth="1"/>
    <col min="7682" max="7682" width="4.85546875" style="1" customWidth="1"/>
    <col min="7683" max="7683" width="36.42578125" style="1" customWidth="1"/>
    <col min="7684" max="7684" width="17.85546875" style="1" bestFit="1" customWidth="1"/>
    <col min="7685" max="7685" width="15.28515625" style="1" customWidth="1"/>
    <col min="7686" max="7686" width="20.140625" style="1" customWidth="1"/>
    <col min="7687" max="7688" width="19.42578125" style="1" customWidth="1"/>
    <col min="7689" max="7689" width="12.140625" style="1" bestFit="1" customWidth="1"/>
    <col min="7690" max="7690" width="14.85546875" style="1" customWidth="1"/>
    <col min="7691" max="7691" width="15.42578125" style="1" customWidth="1"/>
    <col min="7692" max="7692" width="23.5703125" style="1" customWidth="1"/>
    <col min="7693" max="7693" width="11" style="1" customWidth="1"/>
    <col min="7694" max="7694" width="10.7109375" style="1" customWidth="1"/>
    <col min="7695" max="7695" width="14.5703125" style="1" customWidth="1"/>
    <col min="7696" max="7696" width="16.28515625" style="1" customWidth="1"/>
    <col min="7697" max="7697" width="34" style="1" customWidth="1"/>
    <col min="7698" max="7936" width="11.42578125" style="1"/>
    <col min="7937" max="7937" width="4" style="1" customWidth="1"/>
    <col min="7938" max="7938" width="4.85546875" style="1" customWidth="1"/>
    <col min="7939" max="7939" width="36.42578125" style="1" customWidth="1"/>
    <col min="7940" max="7940" width="17.85546875" style="1" bestFit="1" customWidth="1"/>
    <col min="7941" max="7941" width="15.28515625" style="1" customWidth="1"/>
    <col min="7942" max="7942" width="20.140625" style="1" customWidth="1"/>
    <col min="7943" max="7944" width="19.42578125" style="1" customWidth="1"/>
    <col min="7945" max="7945" width="12.140625" style="1" bestFit="1" customWidth="1"/>
    <col min="7946" max="7946" width="14.85546875" style="1" customWidth="1"/>
    <col min="7947" max="7947" width="15.42578125" style="1" customWidth="1"/>
    <col min="7948" max="7948" width="23.5703125" style="1" customWidth="1"/>
    <col min="7949" max="7949" width="11" style="1" customWidth="1"/>
    <col min="7950" max="7950" width="10.7109375" style="1" customWidth="1"/>
    <col min="7951" max="7951" width="14.5703125" style="1" customWidth="1"/>
    <col min="7952" max="7952" width="16.28515625" style="1" customWidth="1"/>
    <col min="7953" max="7953" width="34" style="1" customWidth="1"/>
    <col min="7954" max="8192" width="11.42578125" style="1"/>
    <col min="8193" max="8193" width="4" style="1" customWidth="1"/>
    <col min="8194" max="8194" width="4.85546875" style="1" customWidth="1"/>
    <col min="8195" max="8195" width="36.42578125" style="1" customWidth="1"/>
    <col min="8196" max="8196" width="17.85546875" style="1" bestFit="1" customWidth="1"/>
    <col min="8197" max="8197" width="15.28515625" style="1" customWidth="1"/>
    <col min="8198" max="8198" width="20.140625" style="1" customWidth="1"/>
    <col min="8199" max="8200" width="19.42578125" style="1" customWidth="1"/>
    <col min="8201" max="8201" width="12.140625" style="1" bestFit="1" customWidth="1"/>
    <col min="8202" max="8202" width="14.85546875" style="1" customWidth="1"/>
    <col min="8203" max="8203" width="15.42578125" style="1" customWidth="1"/>
    <col min="8204" max="8204" width="23.5703125" style="1" customWidth="1"/>
    <col min="8205" max="8205" width="11" style="1" customWidth="1"/>
    <col min="8206" max="8206" width="10.7109375" style="1" customWidth="1"/>
    <col min="8207" max="8207" width="14.5703125" style="1" customWidth="1"/>
    <col min="8208" max="8208" width="16.28515625" style="1" customWidth="1"/>
    <col min="8209" max="8209" width="34" style="1" customWidth="1"/>
    <col min="8210" max="8448" width="11.42578125" style="1"/>
    <col min="8449" max="8449" width="4" style="1" customWidth="1"/>
    <col min="8450" max="8450" width="4.85546875" style="1" customWidth="1"/>
    <col min="8451" max="8451" width="36.42578125" style="1" customWidth="1"/>
    <col min="8452" max="8452" width="17.85546875" style="1" bestFit="1" customWidth="1"/>
    <col min="8453" max="8453" width="15.28515625" style="1" customWidth="1"/>
    <col min="8454" max="8454" width="20.140625" style="1" customWidth="1"/>
    <col min="8455" max="8456" width="19.42578125" style="1" customWidth="1"/>
    <col min="8457" max="8457" width="12.140625" style="1" bestFit="1" customWidth="1"/>
    <col min="8458" max="8458" width="14.85546875" style="1" customWidth="1"/>
    <col min="8459" max="8459" width="15.42578125" style="1" customWidth="1"/>
    <col min="8460" max="8460" width="23.5703125" style="1" customWidth="1"/>
    <col min="8461" max="8461" width="11" style="1" customWidth="1"/>
    <col min="8462" max="8462" width="10.7109375" style="1" customWidth="1"/>
    <col min="8463" max="8463" width="14.5703125" style="1" customWidth="1"/>
    <col min="8464" max="8464" width="16.28515625" style="1" customWidth="1"/>
    <col min="8465" max="8465" width="34" style="1" customWidth="1"/>
    <col min="8466" max="8704" width="11.42578125" style="1"/>
    <col min="8705" max="8705" width="4" style="1" customWidth="1"/>
    <col min="8706" max="8706" width="4.85546875" style="1" customWidth="1"/>
    <col min="8707" max="8707" width="36.42578125" style="1" customWidth="1"/>
    <col min="8708" max="8708" width="17.85546875" style="1" bestFit="1" customWidth="1"/>
    <col min="8709" max="8709" width="15.28515625" style="1" customWidth="1"/>
    <col min="8710" max="8710" width="20.140625" style="1" customWidth="1"/>
    <col min="8711" max="8712" width="19.42578125" style="1" customWidth="1"/>
    <col min="8713" max="8713" width="12.140625" style="1" bestFit="1" customWidth="1"/>
    <col min="8714" max="8714" width="14.85546875" style="1" customWidth="1"/>
    <col min="8715" max="8715" width="15.42578125" style="1" customWidth="1"/>
    <col min="8716" max="8716" width="23.5703125" style="1" customWidth="1"/>
    <col min="8717" max="8717" width="11" style="1" customWidth="1"/>
    <col min="8718" max="8718" width="10.7109375" style="1" customWidth="1"/>
    <col min="8719" max="8719" width="14.5703125" style="1" customWidth="1"/>
    <col min="8720" max="8720" width="16.28515625" style="1" customWidth="1"/>
    <col min="8721" max="8721" width="34" style="1" customWidth="1"/>
    <col min="8722" max="8960" width="11.42578125" style="1"/>
    <col min="8961" max="8961" width="4" style="1" customWidth="1"/>
    <col min="8962" max="8962" width="4.85546875" style="1" customWidth="1"/>
    <col min="8963" max="8963" width="36.42578125" style="1" customWidth="1"/>
    <col min="8964" max="8964" width="17.85546875" style="1" bestFit="1" customWidth="1"/>
    <col min="8965" max="8965" width="15.28515625" style="1" customWidth="1"/>
    <col min="8966" max="8966" width="20.140625" style="1" customWidth="1"/>
    <col min="8967" max="8968" width="19.42578125" style="1" customWidth="1"/>
    <col min="8969" max="8969" width="12.140625" style="1" bestFit="1" customWidth="1"/>
    <col min="8970" max="8970" width="14.85546875" style="1" customWidth="1"/>
    <col min="8971" max="8971" width="15.42578125" style="1" customWidth="1"/>
    <col min="8972" max="8972" width="23.5703125" style="1" customWidth="1"/>
    <col min="8973" max="8973" width="11" style="1" customWidth="1"/>
    <col min="8974" max="8974" width="10.7109375" style="1" customWidth="1"/>
    <col min="8975" max="8975" width="14.5703125" style="1" customWidth="1"/>
    <col min="8976" max="8976" width="16.28515625" style="1" customWidth="1"/>
    <col min="8977" max="8977" width="34" style="1" customWidth="1"/>
    <col min="8978" max="9216" width="11.42578125" style="1"/>
    <col min="9217" max="9217" width="4" style="1" customWidth="1"/>
    <col min="9218" max="9218" width="4.85546875" style="1" customWidth="1"/>
    <col min="9219" max="9219" width="36.42578125" style="1" customWidth="1"/>
    <col min="9220" max="9220" width="17.85546875" style="1" bestFit="1" customWidth="1"/>
    <col min="9221" max="9221" width="15.28515625" style="1" customWidth="1"/>
    <col min="9222" max="9222" width="20.140625" style="1" customWidth="1"/>
    <col min="9223" max="9224" width="19.42578125" style="1" customWidth="1"/>
    <col min="9225" max="9225" width="12.140625" style="1" bestFit="1" customWidth="1"/>
    <col min="9226" max="9226" width="14.85546875" style="1" customWidth="1"/>
    <col min="9227" max="9227" width="15.42578125" style="1" customWidth="1"/>
    <col min="9228" max="9228" width="23.5703125" style="1" customWidth="1"/>
    <col min="9229" max="9229" width="11" style="1" customWidth="1"/>
    <col min="9230" max="9230" width="10.7109375" style="1" customWidth="1"/>
    <col min="9231" max="9231" width="14.5703125" style="1" customWidth="1"/>
    <col min="9232" max="9232" width="16.28515625" style="1" customWidth="1"/>
    <col min="9233" max="9233" width="34" style="1" customWidth="1"/>
    <col min="9234" max="9472" width="11.42578125" style="1"/>
    <col min="9473" max="9473" width="4" style="1" customWidth="1"/>
    <col min="9474" max="9474" width="4.85546875" style="1" customWidth="1"/>
    <col min="9475" max="9475" width="36.42578125" style="1" customWidth="1"/>
    <col min="9476" max="9476" width="17.85546875" style="1" bestFit="1" customWidth="1"/>
    <col min="9477" max="9477" width="15.28515625" style="1" customWidth="1"/>
    <col min="9478" max="9478" width="20.140625" style="1" customWidth="1"/>
    <col min="9479" max="9480" width="19.42578125" style="1" customWidth="1"/>
    <col min="9481" max="9481" width="12.140625" style="1" bestFit="1" customWidth="1"/>
    <col min="9482" max="9482" width="14.85546875" style="1" customWidth="1"/>
    <col min="9483" max="9483" width="15.42578125" style="1" customWidth="1"/>
    <col min="9484" max="9484" width="23.5703125" style="1" customWidth="1"/>
    <col min="9485" max="9485" width="11" style="1" customWidth="1"/>
    <col min="9486" max="9486" width="10.7109375" style="1" customWidth="1"/>
    <col min="9487" max="9487" width="14.5703125" style="1" customWidth="1"/>
    <col min="9488" max="9488" width="16.28515625" style="1" customWidth="1"/>
    <col min="9489" max="9489" width="34" style="1" customWidth="1"/>
    <col min="9490" max="9728" width="11.42578125" style="1"/>
    <col min="9729" max="9729" width="4" style="1" customWidth="1"/>
    <col min="9730" max="9730" width="4.85546875" style="1" customWidth="1"/>
    <col min="9731" max="9731" width="36.42578125" style="1" customWidth="1"/>
    <col min="9732" max="9732" width="17.85546875" style="1" bestFit="1" customWidth="1"/>
    <col min="9733" max="9733" width="15.28515625" style="1" customWidth="1"/>
    <col min="9734" max="9734" width="20.140625" style="1" customWidth="1"/>
    <col min="9735" max="9736" width="19.42578125" style="1" customWidth="1"/>
    <col min="9737" max="9737" width="12.140625" style="1" bestFit="1" customWidth="1"/>
    <col min="9738" max="9738" width="14.85546875" style="1" customWidth="1"/>
    <col min="9739" max="9739" width="15.42578125" style="1" customWidth="1"/>
    <col min="9740" max="9740" width="23.5703125" style="1" customWidth="1"/>
    <col min="9741" max="9741" width="11" style="1" customWidth="1"/>
    <col min="9742" max="9742" width="10.7109375" style="1" customWidth="1"/>
    <col min="9743" max="9743" width="14.5703125" style="1" customWidth="1"/>
    <col min="9744" max="9744" width="16.28515625" style="1" customWidth="1"/>
    <col min="9745" max="9745" width="34" style="1" customWidth="1"/>
    <col min="9746" max="9984" width="11.42578125" style="1"/>
    <col min="9985" max="9985" width="4" style="1" customWidth="1"/>
    <col min="9986" max="9986" width="4.85546875" style="1" customWidth="1"/>
    <col min="9987" max="9987" width="36.42578125" style="1" customWidth="1"/>
    <col min="9988" max="9988" width="17.85546875" style="1" bestFit="1" customWidth="1"/>
    <col min="9989" max="9989" width="15.28515625" style="1" customWidth="1"/>
    <col min="9990" max="9990" width="20.140625" style="1" customWidth="1"/>
    <col min="9991" max="9992" width="19.42578125" style="1" customWidth="1"/>
    <col min="9993" max="9993" width="12.140625" style="1" bestFit="1" customWidth="1"/>
    <col min="9994" max="9994" width="14.85546875" style="1" customWidth="1"/>
    <col min="9995" max="9995" width="15.42578125" style="1" customWidth="1"/>
    <col min="9996" max="9996" width="23.5703125" style="1" customWidth="1"/>
    <col min="9997" max="9997" width="11" style="1" customWidth="1"/>
    <col min="9998" max="9998" width="10.7109375" style="1" customWidth="1"/>
    <col min="9999" max="9999" width="14.5703125" style="1" customWidth="1"/>
    <col min="10000" max="10000" width="16.28515625" style="1" customWidth="1"/>
    <col min="10001" max="10001" width="34" style="1" customWidth="1"/>
    <col min="10002" max="10240" width="11.42578125" style="1"/>
    <col min="10241" max="10241" width="4" style="1" customWidth="1"/>
    <col min="10242" max="10242" width="4.85546875" style="1" customWidth="1"/>
    <col min="10243" max="10243" width="36.42578125" style="1" customWidth="1"/>
    <col min="10244" max="10244" width="17.85546875" style="1" bestFit="1" customWidth="1"/>
    <col min="10245" max="10245" width="15.28515625" style="1" customWidth="1"/>
    <col min="10246" max="10246" width="20.140625" style="1" customWidth="1"/>
    <col min="10247" max="10248" width="19.42578125" style="1" customWidth="1"/>
    <col min="10249" max="10249" width="12.140625" style="1" bestFit="1" customWidth="1"/>
    <col min="10250" max="10250" width="14.85546875" style="1" customWidth="1"/>
    <col min="10251" max="10251" width="15.42578125" style="1" customWidth="1"/>
    <col min="10252" max="10252" width="23.5703125" style="1" customWidth="1"/>
    <col min="10253" max="10253" width="11" style="1" customWidth="1"/>
    <col min="10254" max="10254" width="10.7109375" style="1" customWidth="1"/>
    <col min="10255" max="10255" width="14.5703125" style="1" customWidth="1"/>
    <col min="10256" max="10256" width="16.28515625" style="1" customWidth="1"/>
    <col min="10257" max="10257" width="34" style="1" customWidth="1"/>
    <col min="10258" max="10496" width="11.42578125" style="1"/>
    <col min="10497" max="10497" width="4" style="1" customWidth="1"/>
    <col min="10498" max="10498" width="4.85546875" style="1" customWidth="1"/>
    <col min="10499" max="10499" width="36.42578125" style="1" customWidth="1"/>
    <col min="10500" max="10500" width="17.85546875" style="1" bestFit="1" customWidth="1"/>
    <col min="10501" max="10501" width="15.28515625" style="1" customWidth="1"/>
    <col min="10502" max="10502" width="20.140625" style="1" customWidth="1"/>
    <col min="10503" max="10504" width="19.42578125" style="1" customWidth="1"/>
    <col min="10505" max="10505" width="12.140625" style="1" bestFit="1" customWidth="1"/>
    <col min="10506" max="10506" width="14.85546875" style="1" customWidth="1"/>
    <col min="10507" max="10507" width="15.42578125" style="1" customWidth="1"/>
    <col min="10508" max="10508" width="23.5703125" style="1" customWidth="1"/>
    <col min="10509" max="10509" width="11" style="1" customWidth="1"/>
    <col min="10510" max="10510" width="10.7109375" style="1" customWidth="1"/>
    <col min="10511" max="10511" width="14.5703125" style="1" customWidth="1"/>
    <col min="10512" max="10512" width="16.28515625" style="1" customWidth="1"/>
    <col min="10513" max="10513" width="34" style="1" customWidth="1"/>
    <col min="10514" max="10752" width="11.42578125" style="1"/>
    <col min="10753" max="10753" width="4" style="1" customWidth="1"/>
    <col min="10754" max="10754" width="4.85546875" style="1" customWidth="1"/>
    <col min="10755" max="10755" width="36.42578125" style="1" customWidth="1"/>
    <col min="10756" max="10756" width="17.85546875" style="1" bestFit="1" customWidth="1"/>
    <col min="10757" max="10757" width="15.28515625" style="1" customWidth="1"/>
    <col min="10758" max="10758" width="20.140625" style="1" customWidth="1"/>
    <col min="10759" max="10760" width="19.42578125" style="1" customWidth="1"/>
    <col min="10761" max="10761" width="12.140625" style="1" bestFit="1" customWidth="1"/>
    <col min="10762" max="10762" width="14.85546875" style="1" customWidth="1"/>
    <col min="10763" max="10763" width="15.42578125" style="1" customWidth="1"/>
    <col min="10764" max="10764" width="23.5703125" style="1" customWidth="1"/>
    <col min="10765" max="10765" width="11" style="1" customWidth="1"/>
    <col min="10766" max="10766" width="10.7109375" style="1" customWidth="1"/>
    <col min="10767" max="10767" width="14.5703125" style="1" customWidth="1"/>
    <col min="10768" max="10768" width="16.28515625" style="1" customWidth="1"/>
    <col min="10769" max="10769" width="34" style="1" customWidth="1"/>
    <col min="10770" max="11008" width="11.42578125" style="1"/>
    <col min="11009" max="11009" width="4" style="1" customWidth="1"/>
    <col min="11010" max="11010" width="4.85546875" style="1" customWidth="1"/>
    <col min="11011" max="11011" width="36.42578125" style="1" customWidth="1"/>
    <col min="11012" max="11012" width="17.85546875" style="1" bestFit="1" customWidth="1"/>
    <col min="11013" max="11013" width="15.28515625" style="1" customWidth="1"/>
    <col min="11014" max="11014" width="20.140625" style="1" customWidth="1"/>
    <col min="11015" max="11016" width="19.42578125" style="1" customWidth="1"/>
    <col min="11017" max="11017" width="12.140625" style="1" bestFit="1" customWidth="1"/>
    <col min="11018" max="11018" width="14.85546875" style="1" customWidth="1"/>
    <col min="11019" max="11019" width="15.42578125" style="1" customWidth="1"/>
    <col min="11020" max="11020" width="23.5703125" style="1" customWidth="1"/>
    <col min="11021" max="11021" width="11" style="1" customWidth="1"/>
    <col min="11022" max="11022" width="10.7109375" style="1" customWidth="1"/>
    <col min="11023" max="11023" width="14.5703125" style="1" customWidth="1"/>
    <col min="11024" max="11024" width="16.28515625" style="1" customWidth="1"/>
    <col min="11025" max="11025" width="34" style="1" customWidth="1"/>
    <col min="11026" max="11264" width="11.42578125" style="1"/>
    <col min="11265" max="11265" width="4" style="1" customWidth="1"/>
    <col min="11266" max="11266" width="4.85546875" style="1" customWidth="1"/>
    <col min="11267" max="11267" width="36.42578125" style="1" customWidth="1"/>
    <col min="11268" max="11268" width="17.85546875" style="1" bestFit="1" customWidth="1"/>
    <col min="11269" max="11269" width="15.28515625" style="1" customWidth="1"/>
    <col min="11270" max="11270" width="20.140625" style="1" customWidth="1"/>
    <col min="11271" max="11272" width="19.42578125" style="1" customWidth="1"/>
    <col min="11273" max="11273" width="12.140625" style="1" bestFit="1" customWidth="1"/>
    <col min="11274" max="11274" width="14.85546875" style="1" customWidth="1"/>
    <col min="11275" max="11275" width="15.42578125" style="1" customWidth="1"/>
    <col min="11276" max="11276" width="23.5703125" style="1" customWidth="1"/>
    <col min="11277" max="11277" width="11" style="1" customWidth="1"/>
    <col min="11278" max="11278" width="10.7109375" style="1" customWidth="1"/>
    <col min="11279" max="11279" width="14.5703125" style="1" customWidth="1"/>
    <col min="11280" max="11280" width="16.28515625" style="1" customWidth="1"/>
    <col min="11281" max="11281" width="34" style="1" customWidth="1"/>
    <col min="11282" max="11520" width="11.42578125" style="1"/>
    <col min="11521" max="11521" width="4" style="1" customWidth="1"/>
    <col min="11522" max="11522" width="4.85546875" style="1" customWidth="1"/>
    <col min="11523" max="11523" width="36.42578125" style="1" customWidth="1"/>
    <col min="11524" max="11524" width="17.85546875" style="1" bestFit="1" customWidth="1"/>
    <col min="11525" max="11525" width="15.28515625" style="1" customWidth="1"/>
    <col min="11526" max="11526" width="20.140625" style="1" customWidth="1"/>
    <col min="11527" max="11528" width="19.42578125" style="1" customWidth="1"/>
    <col min="11529" max="11529" width="12.140625" style="1" bestFit="1" customWidth="1"/>
    <col min="11530" max="11530" width="14.85546875" style="1" customWidth="1"/>
    <col min="11531" max="11531" width="15.42578125" style="1" customWidth="1"/>
    <col min="11532" max="11532" width="23.5703125" style="1" customWidth="1"/>
    <col min="11533" max="11533" width="11" style="1" customWidth="1"/>
    <col min="11534" max="11534" width="10.7109375" style="1" customWidth="1"/>
    <col min="11535" max="11535" width="14.5703125" style="1" customWidth="1"/>
    <col min="11536" max="11536" width="16.28515625" style="1" customWidth="1"/>
    <col min="11537" max="11537" width="34" style="1" customWidth="1"/>
    <col min="11538" max="11776" width="11.42578125" style="1"/>
    <col min="11777" max="11777" width="4" style="1" customWidth="1"/>
    <col min="11778" max="11778" width="4.85546875" style="1" customWidth="1"/>
    <col min="11779" max="11779" width="36.42578125" style="1" customWidth="1"/>
    <col min="11780" max="11780" width="17.85546875" style="1" bestFit="1" customWidth="1"/>
    <col min="11781" max="11781" width="15.28515625" style="1" customWidth="1"/>
    <col min="11782" max="11782" width="20.140625" style="1" customWidth="1"/>
    <col min="11783" max="11784" width="19.42578125" style="1" customWidth="1"/>
    <col min="11785" max="11785" width="12.140625" style="1" bestFit="1" customWidth="1"/>
    <col min="11786" max="11786" width="14.85546875" style="1" customWidth="1"/>
    <col min="11787" max="11787" width="15.42578125" style="1" customWidth="1"/>
    <col min="11788" max="11788" width="23.5703125" style="1" customWidth="1"/>
    <col min="11789" max="11789" width="11" style="1" customWidth="1"/>
    <col min="11790" max="11790" width="10.7109375" style="1" customWidth="1"/>
    <col min="11791" max="11791" width="14.5703125" style="1" customWidth="1"/>
    <col min="11792" max="11792" width="16.28515625" style="1" customWidth="1"/>
    <col min="11793" max="11793" width="34" style="1" customWidth="1"/>
    <col min="11794" max="12032" width="11.42578125" style="1"/>
    <col min="12033" max="12033" width="4" style="1" customWidth="1"/>
    <col min="12034" max="12034" width="4.85546875" style="1" customWidth="1"/>
    <col min="12035" max="12035" width="36.42578125" style="1" customWidth="1"/>
    <col min="12036" max="12036" width="17.85546875" style="1" bestFit="1" customWidth="1"/>
    <col min="12037" max="12037" width="15.28515625" style="1" customWidth="1"/>
    <col min="12038" max="12038" width="20.140625" style="1" customWidth="1"/>
    <col min="12039" max="12040" width="19.42578125" style="1" customWidth="1"/>
    <col min="12041" max="12041" width="12.140625" style="1" bestFit="1" customWidth="1"/>
    <col min="12042" max="12042" width="14.85546875" style="1" customWidth="1"/>
    <col min="12043" max="12043" width="15.42578125" style="1" customWidth="1"/>
    <col min="12044" max="12044" width="23.5703125" style="1" customWidth="1"/>
    <col min="12045" max="12045" width="11" style="1" customWidth="1"/>
    <col min="12046" max="12046" width="10.7109375" style="1" customWidth="1"/>
    <col min="12047" max="12047" width="14.5703125" style="1" customWidth="1"/>
    <col min="12048" max="12048" width="16.28515625" style="1" customWidth="1"/>
    <col min="12049" max="12049" width="34" style="1" customWidth="1"/>
    <col min="12050" max="12288" width="11.42578125" style="1"/>
    <col min="12289" max="12289" width="4" style="1" customWidth="1"/>
    <col min="12290" max="12290" width="4.85546875" style="1" customWidth="1"/>
    <col min="12291" max="12291" width="36.42578125" style="1" customWidth="1"/>
    <col min="12292" max="12292" width="17.85546875" style="1" bestFit="1" customWidth="1"/>
    <col min="12293" max="12293" width="15.28515625" style="1" customWidth="1"/>
    <col min="12294" max="12294" width="20.140625" style="1" customWidth="1"/>
    <col min="12295" max="12296" width="19.42578125" style="1" customWidth="1"/>
    <col min="12297" max="12297" width="12.140625" style="1" bestFit="1" customWidth="1"/>
    <col min="12298" max="12298" width="14.85546875" style="1" customWidth="1"/>
    <col min="12299" max="12299" width="15.42578125" style="1" customWidth="1"/>
    <col min="12300" max="12300" width="23.5703125" style="1" customWidth="1"/>
    <col min="12301" max="12301" width="11" style="1" customWidth="1"/>
    <col min="12302" max="12302" width="10.7109375" style="1" customWidth="1"/>
    <col min="12303" max="12303" width="14.5703125" style="1" customWidth="1"/>
    <col min="12304" max="12304" width="16.28515625" style="1" customWidth="1"/>
    <col min="12305" max="12305" width="34" style="1" customWidth="1"/>
    <col min="12306" max="12544" width="11.42578125" style="1"/>
    <col min="12545" max="12545" width="4" style="1" customWidth="1"/>
    <col min="12546" max="12546" width="4.85546875" style="1" customWidth="1"/>
    <col min="12547" max="12547" width="36.42578125" style="1" customWidth="1"/>
    <col min="12548" max="12548" width="17.85546875" style="1" bestFit="1" customWidth="1"/>
    <col min="12549" max="12549" width="15.28515625" style="1" customWidth="1"/>
    <col min="12550" max="12550" width="20.140625" style="1" customWidth="1"/>
    <col min="12551" max="12552" width="19.42578125" style="1" customWidth="1"/>
    <col min="12553" max="12553" width="12.140625" style="1" bestFit="1" customWidth="1"/>
    <col min="12554" max="12554" width="14.85546875" style="1" customWidth="1"/>
    <col min="12555" max="12555" width="15.42578125" style="1" customWidth="1"/>
    <col min="12556" max="12556" width="23.5703125" style="1" customWidth="1"/>
    <col min="12557" max="12557" width="11" style="1" customWidth="1"/>
    <col min="12558" max="12558" width="10.7109375" style="1" customWidth="1"/>
    <col min="12559" max="12559" width="14.5703125" style="1" customWidth="1"/>
    <col min="12560" max="12560" width="16.28515625" style="1" customWidth="1"/>
    <col min="12561" max="12561" width="34" style="1" customWidth="1"/>
    <col min="12562" max="12800" width="11.42578125" style="1"/>
    <col min="12801" max="12801" width="4" style="1" customWidth="1"/>
    <col min="12802" max="12802" width="4.85546875" style="1" customWidth="1"/>
    <col min="12803" max="12803" width="36.42578125" style="1" customWidth="1"/>
    <col min="12804" max="12804" width="17.85546875" style="1" bestFit="1" customWidth="1"/>
    <col min="12805" max="12805" width="15.28515625" style="1" customWidth="1"/>
    <col min="12806" max="12806" width="20.140625" style="1" customWidth="1"/>
    <col min="12807" max="12808" width="19.42578125" style="1" customWidth="1"/>
    <col min="12809" max="12809" width="12.140625" style="1" bestFit="1" customWidth="1"/>
    <col min="12810" max="12810" width="14.85546875" style="1" customWidth="1"/>
    <col min="12811" max="12811" width="15.42578125" style="1" customWidth="1"/>
    <col min="12812" max="12812" width="23.5703125" style="1" customWidth="1"/>
    <col min="12813" max="12813" width="11" style="1" customWidth="1"/>
    <col min="12814" max="12814" width="10.7109375" style="1" customWidth="1"/>
    <col min="12815" max="12815" width="14.5703125" style="1" customWidth="1"/>
    <col min="12816" max="12816" width="16.28515625" style="1" customWidth="1"/>
    <col min="12817" max="12817" width="34" style="1" customWidth="1"/>
    <col min="12818" max="13056" width="11.42578125" style="1"/>
    <col min="13057" max="13057" width="4" style="1" customWidth="1"/>
    <col min="13058" max="13058" width="4.85546875" style="1" customWidth="1"/>
    <col min="13059" max="13059" width="36.42578125" style="1" customWidth="1"/>
    <col min="13060" max="13060" width="17.85546875" style="1" bestFit="1" customWidth="1"/>
    <col min="13061" max="13061" width="15.28515625" style="1" customWidth="1"/>
    <col min="13062" max="13062" width="20.140625" style="1" customWidth="1"/>
    <col min="13063" max="13064" width="19.42578125" style="1" customWidth="1"/>
    <col min="13065" max="13065" width="12.140625" style="1" bestFit="1" customWidth="1"/>
    <col min="13066" max="13066" width="14.85546875" style="1" customWidth="1"/>
    <col min="13067" max="13067" width="15.42578125" style="1" customWidth="1"/>
    <col min="13068" max="13068" width="23.5703125" style="1" customWidth="1"/>
    <col min="13069" max="13069" width="11" style="1" customWidth="1"/>
    <col min="13070" max="13070" width="10.7109375" style="1" customWidth="1"/>
    <col min="13071" max="13071" width="14.5703125" style="1" customWidth="1"/>
    <col min="13072" max="13072" width="16.28515625" style="1" customWidth="1"/>
    <col min="13073" max="13073" width="34" style="1" customWidth="1"/>
    <col min="13074" max="13312" width="11.42578125" style="1"/>
    <col min="13313" max="13313" width="4" style="1" customWidth="1"/>
    <col min="13314" max="13314" width="4.85546875" style="1" customWidth="1"/>
    <col min="13315" max="13315" width="36.42578125" style="1" customWidth="1"/>
    <col min="13316" max="13316" width="17.85546875" style="1" bestFit="1" customWidth="1"/>
    <col min="13317" max="13317" width="15.28515625" style="1" customWidth="1"/>
    <col min="13318" max="13318" width="20.140625" style="1" customWidth="1"/>
    <col min="13319" max="13320" width="19.42578125" style="1" customWidth="1"/>
    <col min="13321" max="13321" width="12.140625" style="1" bestFit="1" customWidth="1"/>
    <col min="13322" max="13322" width="14.85546875" style="1" customWidth="1"/>
    <col min="13323" max="13323" width="15.42578125" style="1" customWidth="1"/>
    <col min="13324" max="13324" width="23.5703125" style="1" customWidth="1"/>
    <col min="13325" max="13325" width="11" style="1" customWidth="1"/>
    <col min="13326" max="13326" width="10.7109375" style="1" customWidth="1"/>
    <col min="13327" max="13327" width="14.5703125" style="1" customWidth="1"/>
    <col min="13328" max="13328" width="16.28515625" style="1" customWidth="1"/>
    <col min="13329" max="13329" width="34" style="1" customWidth="1"/>
    <col min="13330" max="13568" width="11.42578125" style="1"/>
    <col min="13569" max="13569" width="4" style="1" customWidth="1"/>
    <col min="13570" max="13570" width="4.85546875" style="1" customWidth="1"/>
    <col min="13571" max="13571" width="36.42578125" style="1" customWidth="1"/>
    <col min="13572" max="13572" width="17.85546875" style="1" bestFit="1" customWidth="1"/>
    <col min="13573" max="13573" width="15.28515625" style="1" customWidth="1"/>
    <col min="13574" max="13574" width="20.140625" style="1" customWidth="1"/>
    <col min="13575" max="13576" width="19.42578125" style="1" customWidth="1"/>
    <col min="13577" max="13577" width="12.140625" style="1" bestFit="1" customWidth="1"/>
    <col min="13578" max="13578" width="14.85546875" style="1" customWidth="1"/>
    <col min="13579" max="13579" width="15.42578125" style="1" customWidth="1"/>
    <col min="13580" max="13580" width="23.5703125" style="1" customWidth="1"/>
    <col min="13581" max="13581" width="11" style="1" customWidth="1"/>
    <col min="13582" max="13582" width="10.7109375" style="1" customWidth="1"/>
    <col min="13583" max="13583" width="14.5703125" style="1" customWidth="1"/>
    <col min="13584" max="13584" width="16.28515625" style="1" customWidth="1"/>
    <col min="13585" max="13585" width="34" style="1" customWidth="1"/>
    <col min="13586" max="13824" width="11.42578125" style="1"/>
    <col min="13825" max="13825" width="4" style="1" customWidth="1"/>
    <col min="13826" max="13826" width="4.85546875" style="1" customWidth="1"/>
    <col min="13827" max="13827" width="36.42578125" style="1" customWidth="1"/>
    <col min="13828" max="13828" width="17.85546875" style="1" bestFit="1" customWidth="1"/>
    <col min="13829" max="13829" width="15.28515625" style="1" customWidth="1"/>
    <col min="13830" max="13830" width="20.140625" style="1" customWidth="1"/>
    <col min="13831" max="13832" width="19.42578125" style="1" customWidth="1"/>
    <col min="13833" max="13833" width="12.140625" style="1" bestFit="1" customWidth="1"/>
    <col min="13834" max="13834" width="14.85546875" style="1" customWidth="1"/>
    <col min="13835" max="13835" width="15.42578125" style="1" customWidth="1"/>
    <col min="13836" max="13836" width="23.5703125" style="1" customWidth="1"/>
    <col min="13837" max="13837" width="11" style="1" customWidth="1"/>
    <col min="13838" max="13838" width="10.7109375" style="1" customWidth="1"/>
    <col min="13839" max="13839" width="14.5703125" style="1" customWidth="1"/>
    <col min="13840" max="13840" width="16.28515625" style="1" customWidth="1"/>
    <col min="13841" max="13841" width="34" style="1" customWidth="1"/>
    <col min="13842" max="14080" width="11.42578125" style="1"/>
    <col min="14081" max="14081" width="4" style="1" customWidth="1"/>
    <col min="14082" max="14082" width="4.85546875" style="1" customWidth="1"/>
    <col min="14083" max="14083" width="36.42578125" style="1" customWidth="1"/>
    <col min="14084" max="14084" width="17.85546875" style="1" bestFit="1" customWidth="1"/>
    <col min="14085" max="14085" width="15.28515625" style="1" customWidth="1"/>
    <col min="14086" max="14086" width="20.140625" style="1" customWidth="1"/>
    <col min="14087" max="14088" width="19.42578125" style="1" customWidth="1"/>
    <col min="14089" max="14089" width="12.140625" style="1" bestFit="1" customWidth="1"/>
    <col min="14090" max="14090" width="14.85546875" style="1" customWidth="1"/>
    <col min="14091" max="14091" width="15.42578125" style="1" customWidth="1"/>
    <col min="14092" max="14092" width="23.5703125" style="1" customWidth="1"/>
    <col min="14093" max="14093" width="11" style="1" customWidth="1"/>
    <col min="14094" max="14094" width="10.7109375" style="1" customWidth="1"/>
    <col min="14095" max="14095" width="14.5703125" style="1" customWidth="1"/>
    <col min="14096" max="14096" width="16.28515625" style="1" customWidth="1"/>
    <col min="14097" max="14097" width="34" style="1" customWidth="1"/>
    <col min="14098" max="14336" width="11.42578125" style="1"/>
    <col min="14337" max="14337" width="4" style="1" customWidth="1"/>
    <col min="14338" max="14338" width="4.85546875" style="1" customWidth="1"/>
    <col min="14339" max="14339" width="36.42578125" style="1" customWidth="1"/>
    <col min="14340" max="14340" width="17.85546875" style="1" bestFit="1" customWidth="1"/>
    <col min="14341" max="14341" width="15.28515625" style="1" customWidth="1"/>
    <col min="14342" max="14342" width="20.140625" style="1" customWidth="1"/>
    <col min="14343" max="14344" width="19.42578125" style="1" customWidth="1"/>
    <col min="14345" max="14345" width="12.140625" style="1" bestFit="1" customWidth="1"/>
    <col min="14346" max="14346" width="14.85546875" style="1" customWidth="1"/>
    <col min="14347" max="14347" width="15.42578125" style="1" customWidth="1"/>
    <col min="14348" max="14348" width="23.5703125" style="1" customWidth="1"/>
    <col min="14349" max="14349" width="11" style="1" customWidth="1"/>
    <col min="14350" max="14350" width="10.7109375" style="1" customWidth="1"/>
    <col min="14351" max="14351" width="14.5703125" style="1" customWidth="1"/>
    <col min="14352" max="14352" width="16.28515625" style="1" customWidth="1"/>
    <col min="14353" max="14353" width="34" style="1" customWidth="1"/>
    <col min="14354" max="14592" width="11.42578125" style="1"/>
    <col min="14593" max="14593" width="4" style="1" customWidth="1"/>
    <col min="14594" max="14594" width="4.85546875" style="1" customWidth="1"/>
    <col min="14595" max="14595" width="36.42578125" style="1" customWidth="1"/>
    <col min="14596" max="14596" width="17.85546875" style="1" bestFit="1" customWidth="1"/>
    <col min="14597" max="14597" width="15.28515625" style="1" customWidth="1"/>
    <col min="14598" max="14598" width="20.140625" style="1" customWidth="1"/>
    <col min="14599" max="14600" width="19.42578125" style="1" customWidth="1"/>
    <col min="14601" max="14601" width="12.140625" style="1" bestFit="1" customWidth="1"/>
    <col min="14602" max="14602" width="14.85546875" style="1" customWidth="1"/>
    <col min="14603" max="14603" width="15.42578125" style="1" customWidth="1"/>
    <col min="14604" max="14604" width="23.5703125" style="1" customWidth="1"/>
    <col min="14605" max="14605" width="11" style="1" customWidth="1"/>
    <col min="14606" max="14606" width="10.7109375" style="1" customWidth="1"/>
    <col min="14607" max="14607" width="14.5703125" style="1" customWidth="1"/>
    <col min="14608" max="14608" width="16.28515625" style="1" customWidth="1"/>
    <col min="14609" max="14609" width="34" style="1" customWidth="1"/>
    <col min="14610" max="14848" width="11.42578125" style="1"/>
    <col min="14849" max="14849" width="4" style="1" customWidth="1"/>
    <col min="14850" max="14850" width="4.85546875" style="1" customWidth="1"/>
    <col min="14851" max="14851" width="36.42578125" style="1" customWidth="1"/>
    <col min="14852" max="14852" width="17.85546875" style="1" bestFit="1" customWidth="1"/>
    <col min="14853" max="14853" width="15.28515625" style="1" customWidth="1"/>
    <col min="14854" max="14854" width="20.140625" style="1" customWidth="1"/>
    <col min="14855" max="14856" width="19.42578125" style="1" customWidth="1"/>
    <col min="14857" max="14857" width="12.140625" style="1" bestFit="1" customWidth="1"/>
    <col min="14858" max="14858" width="14.85546875" style="1" customWidth="1"/>
    <col min="14859" max="14859" width="15.42578125" style="1" customWidth="1"/>
    <col min="14860" max="14860" width="23.5703125" style="1" customWidth="1"/>
    <col min="14861" max="14861" width="11" style="1" customWidth="1"/>
    <col min="14862" max="14862" width="10.7109375" style="1" customWidth="1"/>
    <col min="14863" max="14863" width="14.5703125" style="1" customWidth="1"/>
    <col min="14864" max="14864" width="16.28515625" style="1" customWidth="1"/>
    <col min="14865" max="14865" width="34" style="1" customWidth="1"/>
    <col min="14866" max="15104" width="11.42578125" style="1"/>
    <col min="15105" max="15105" width="4" style="1" customWidth="1"/>
    <col min="15106" max="15106" width="4.85546875" style="1" customWidth="1"/>
    <col min="15107" max="15107" width="36.42578125" style="1" customWidth="1"/>
    <col min="15108" max="15108" width="17.85546875" style="1" bestFit="1" customWidth="1"/>
    <col min="15109" max="15109" width="15.28515625" style="1" customWidth="1"/>
    <col min="15110" max="15110" width="20.140625" style="1" customWidth="1"/>
    <col min="15111" max="15112" width="19.42578125" style="1" customWidth="1"/>
    <col min="15113" max="15113" width="12.140625" style="1" bestFit="1" customWidth="1"/>
    <col min="15114" max="15114" width="14.85546875" style="1" customWidth="1"/>
    <col min="15115" max="15115" width="15.42578125" style="1" customWidth="1"/>
    <col min="15116" max="15116" width="23.5703125" style="1" customWidth="1"/>
    <col min="15117" max="15117" width="11" style="1" customWidth="1"/>
    <col min="15118" max="15118" width="10.7109375" style="1" customWidth="1"/>
    <col min="15119" max="15119" width="14.5703125" style="1" customWidth="1"/>
    <col min="15120" max="15120" width="16.28515625" style="1" customWidth="1"/>
    <col min="15121" max="15121" width="34" style="1" customWidth="1"/>
    <col min="15122" max="15360" width="11.42578125" style="1"/>
    <col min="15361" max="15361" width="4" style="1" customWidth="1"/>
    <col min="15362" max="15362" width="4.85546875" style="1" customWidth="1"/>
    <col min="15363" max="15363" width="36.42578125" style="1" customWidth="1"/>
    <col min="15364" max="15364" width="17.85546875" style="1" bestFit="1" customWidth="1"/>
    <col min="15365" max="15365" width="15.28515625" style="1" customWidth="1"/>
    <col min="15366" max="15366" width="20.140625" style="1" customWidth="1"/>
    <col min="15367" max="15368" width="19.42578125" style="1" customWidth="1"/>
    <col min="15369" max="15369" width="12.140625" style="1" bestFit="1" customWidth="1"/>
    <col min="15370" max="15370" width="14.85546875" style="1" customWidth="1"/>
    <col min="15371" max="15371" width="15.42578125" style="1" customWidth="1"/>
    <col min="15372" max="15372" width="23.5703125" style="1" customWidth="1"/>
    <col min="15373" max="15373" width="11" style="1" customWidth="1"/>
    <col min="15374" max="15374" width="10.7109375" style="1" customWidth="1"/>
    <col min="15375" max="15375" width="14.5703125" style="1" customWidth="1"/>
    <col min="15376" max="15376" width="16.28515625" style="1" customWidth="1"/>
    <col min="15377" max="15377" width="34" style="1" customWidth="1"/>
    <col min="15378" max="15616" width="11.42578125" style="1"/>
    <col min="15617" max="15617" width="4" style="1" customWidth="1"/>
    <col min="15618" max="15618" width="4.85546875" style="1" customWidth="1"/>
    <col min="15619" max="15619" width="36.42578125" style="1" customWidth="1"/>
    <col min="15620" max="15620" width="17.85546875" style="1" bestFit="1" customWidth="1"/>
    <col min="15621" max="15621" width="15.28515625" style="1" customWidth="1"/>
    <col min="15622" max="15622" width="20.140625" style="1" customWidth="1"/>
    <col min="15623" max="15624" width="19.42578125" style="1" customWidth="1"/>
    <col min="15625" max="15625" width="12.140625" style="1" bestFit="1" customWidth="1"/>
    <col min="15626" max="15626" width="14.85546875" style="1" customWidth="1"/>
    <col min="15627" max="15627" width="15.42578125" style="1" customWidth="1"/>
    <col min="15628" max="15628" width="23.5703125" style="1" customWidth="1"/>
    <col min="15629" max="15629" width="11" style="1" customWidth="1"/>
    <col min="15630" max="15630" width="10.7109375" style="1" customWidth="1"/>
    <col min="15631" max="15631" width="14.5703125" style="1" customWidth="1"/>
    <col min="15632" max="15632" width="16.28515625" style="1" customWidth="1"/>
    <col min="15633" max="15633" width="34" style="1" customWidth="1"/>
    <col min="15634" max="15872" width="11.42578125" style="1"/>
    <col min="15873" max="15873" width="4" style="1" customWidth="1"/>
    <col min="15874" max="15874" width="4.85546875" style="1" customWidth="1"/>
    <col min="15875" max="15875" width="36.42578125" style="1" customWidth="1"/>
    <col min="15876" max="15876" width="17.85546875" style="1" bestFit="1" customWidth="1"/>
    <col min="15877" max="15877" width="15.28515625" style="1" customWidth="1"/>
    <col min="15878" max="15878" width="20.140625" style="1" customWidth="1"/>
    <col min="15879" max="15880" width="19.42578125" style="1" customWidth="1"/>
    <col min="15881" max="15881" width="12.140625" style="1" bestFit="1" customWidth="1"/>
    <col min="15882" max="15882" width="14.85546875" style="1" customWidth="1"/>
    <col min="15883" max="15883" width="15.42578125" style="1" customWidth="1"/>
    <col min="15884" max="15884" width="23.5703125" style="1" customWidth="1"/>
    <col min="15885" max="15885" width="11" style="1" customWidth="1"/>
    <col min="15886" max="15886" width="10.7109375" style="1" customWidth="1"/>
    <col min="15887" max="15887" width="14.5703125" style="1" customWidth="1"/>
    <col min="15888" max="15888" width="16.28515625" style="1" customWidth="1"/>
    <col min="15889" max="15889" width="34" style="1" customWidth="1"/>
    <col min="15890" max="16128" width="11.42578125" style="1"/>
    <col min="16129" max="16129" width="4" style="1" customWidth="1"/>
    <col min="16130" max="16130" width="4.85546875" style="1" customWidth="1"/>
    <col min="16131" max="16131" width="36.42578125" style="1" customWidth="1"/>
    <col min="16132" max="16132" width="17.85546875" style="1" bestFit="1" customWidth="1"/>
    <col min="16133" max="16133" width="15.28515625" style="1" customWidth="1"/>
    <col min="16134" max="16134" width="20.140625" style="1" customWidth="1"/>
    <col min="16135" max="16136" width="19.42578125" style="1" customWidth="1"/>
    <col min="16137" max="16137" width="12.140625" style="1" bestFit="1" customWidth="1"/>
    <col min="16138" max="16138" width="14.85546875" style="1" customWidth="1"/>
    <col min="16139" max="16139" width="15.42578125" style="1" customWidth="1"/>
    <col min="16140" max="16140" width="23.5703125" style="1" customWidth="1"/>
    <col min="16141" max="16141" width="11" style="1" customWidth="1"/>
    <col min="16142" max="16142" width="10.7109375" style="1" customWidth="1"/>
    <col min="16143" max="16143" width="14.5703125" style="1" customWidth="1"/>
    <col min="16144" max="16144" width="16.28515625" style="1" customWidth="1"/>
    <col min="16145" max="16145" width="34" style="1" customWidth="1"/>
    <col min="16146" max="16384" width="11.42578125" style="1"/>
  </cols>
  <sheetData>
    <row r="2" spans="1:17" ht="4.1500000000000004" customHeight="1">
      <c r="B2" s="140"/>
      <c r="C2" s="140"/>
      <c r="K2" s="141"/>
      <c r="L2" s="142"/>
      <c r="M2" s="142"/>
      <c r="N2" s="1"/>
      <c r="O2" s="1"/>
    </row>
    <row r="3" spans="1:17" ht="14.25" customHeight="1">
      <c r="A3" s="143"/>
      <c r="B3" s="1045" t="s">
        <v>205</v>
      </c>
      <c r="C3" s="1045"/>
      <c r="D3" s="1045"/>
      <c r="E3" s="1045"/>
      <c r="F3" s="1045"/>
      <c r="G3" s="1045"/>
      <c r="H3" s="1045"/>
      <c r="I3" s="1045"/>
      <c r="J3" s="1045"/>
      <c r="K3" s="1045"/>
      <c r="L3" s="1045"/>
      <c r="M3" s="1045"/>
      <c r="N3" s="1045"/>
      <c r="O3" s="1045"/>
      <c r="P3" s="1045"/>
      <c r="Q3" s="1045"/>
    </row>
    <row r="4" spans="1:17" ht="25.5" customHeight="1">
      <c r="A4" s="144"/>
      <c r="B4" s="1046" t="s">
        <v>1127</v>
      </c>
      <c r="C4" s="1046"/>
      <c r="D4" s="1046"/>
      <c r="E4" s="1046"/>
      <c r="F4" s="1046"/>
      <c r="G4" s="1046"/>
      <c r="H4" s="1046"/>
      <c r="I4" s="1046"/>
      <c r="J4" s="1046"/>
      <c r="K4" s="1046"/>
      <c r="L4" s="1046"/>
      <c r="M4" s="1046"/>
      <c r="N4" s="1046"/>
      <c r="O4" s="1046"/>
      <c r="P4" s="1046"/>
      <c r="Q4" s="1046"/>
    </row>
    <row r="5" spans="1:17" ht="23.25" customHeight="1">
      <c r="A5" s="145"/>
      <c r="B5" s="1047" t="s">
        <v>206</v>
      </c>
      <c r="C5" s="1047"/>
      <c r="D5" s="1047"/>
      <c r="E5" s="1047"/>
      <c r="F5" s="1047"/>
      <c r="G5" s="1047"/>
      <c r="H5" s="1047"/>
      <c r="I5" s="1047"/>
      <c r="J5" s="1047"/>
      <c r="K5" s="1047"/>
      <c r="L5" s="1047"/>
      <c r="M5" s="1047"/>
      <c r="N5" s="1047"/>
      <c r="O5" s="1047"/>
      <c r="P5" s="1047"/>
      <c r="Q5" s="1047"/>
    </row>
    <row r="6" spans="1:17" ht="18.75" customHeight="1">
      <c r="A6" s="146"/>
      <c r="B6" s="1048" t="s">
        <v>2</v>
      </c>
      <c r="C6" s="1048"/>
      <c r="D6" s="1048"/>
      <c r="E6" s="1048"/>
      <c r="F6" s="1048"/>
      <c r="G6" s="1048"/>
      <c r="H6" s="1048"/>
      <c r="I6" s="1048"/>
      <c r="J6" s="1048"/>
      <c r="K6" s="1048"/>
      <c r="L6" s="1048"/>
      <c r="M6" s="1048"/>
      <c r="N6" s="1048"/>
      <c r="O6" s="1048"/>
      <c r="P6" s="1048"/>
      <c r="Q6" s="1048"/>
    </row>
    <row r="7" spans="1:17" ht="6.75" customHeight="1">
      <c r="A7" s="147"/>
      <c r="B7" s="147"/>
      <c r="C7" s="147"/>
      <c r="D7" s="147"/>
      <c r="E7" s="147"/>
      <c r="F7" s="147"/>
      <c r="G7" s="147"/>
      <c r="H7" s="147"/>
      <c r="I7" s="147"/>
      <c r="J7" s="147"/>
      <c r="K7" s="148"/>
      <c r="L7" s="149"/>
      <c r="M7" s="149"/>
      <c r="N7" s="147"/>
      <c r="O7" s="1"/>
    </row>
    <row r="8" spans="1:17" ht="6.75" customHeight="1" thickBot="1">
      <c r="E8" s="147"/>
      <c r="F8" s="147"/>
      <c r="G8" s="147"/>
      <c r="H8" s="147"/>
      <c r="I8" s="147"/>
      <c r="J8" s="147"/>
      <c r="K8" s="147"/>
      <c r="L8" s="147"/>
      <c r="M8" s="148"/>
      <c r="N8" s="149"/>
      <c r="O8" s="149"/>
      <c r="P8" s="147"/>
    </row>
    <row r="9" spans="1:17" ht="37.5" customHeight="1" thickTop="1" thickBot="1">
      <c r="B9" s="1049" t="s">
        <v>207</v>
      </c>
      <c r="C9" s="1050"/>
      <c r="D9" s="1053" t="s">
        <v>208</v>
      </c>
      <c r="E9" s="1055" t="s">
        <v>209</v>
      </c>
      <c r="F9" s="1053" t="s">
        <v>210</v>
      </c>
      <c r="G9" s="806" t="s">
        <v>211</v>
      </c>
      <c r="H9" s="806" t="s">
        <v>211</v>
      </c>
      <c r="I9" s="806" t="s">
        <v>212</v>
      </c>
      <c r="J9" s="1057" t="s">
        <v>212</v>
      </c>
      <c r="K9" s="1057"/>
      <c r="L9" s="1053" t="s">
        <v>213</v>
      </c>
      <c r="M9" s="1053" t="s">
        <v>214</v>
      </c>
      <c r="N9" s="1055" t="s">
        <v>215</v>
      </c>
      <c r="O9" s="1053" t="s">
        <v>216</v>
      </c>
      <c r="P9" s="1053" t="s">
        <v>217</v>
      </c>
      <c r="Q9" s="1053" t="s">
        <v>218</v>
      </c>
    </row>
    <row r="10" spans="1:17" ht="30" customHeight="1" thickTop="1" thickBot="1">
      <c r="B10" s="1051"/>
      <c r="C10" s="1052"/>
      <c r="D10" s="1054"/>
      <c r="E10" s="1056"/>
      <c r="F10" s="1054"/>
      <c r="G10" s="807" t="s">
        <v>1344</v>
      </c>
      <c r="H10" s="807" t="s">
        <v>1345</v>
      </c>
      <c r="I10" s="807" t="s">
        <v>219</v>
      </c>
      <c r="J10" s="807" t="s">
        <v>220</v>
      </c>
      <c r="K10" s="807" t="s">
        <v>221</v>
      </c>
      <c r="L10" s="1054"/>
      <c r="M10" s="1054"/>
      <c r="N10" s="1056"/>
      <c r="O10" s="1054"/>
      <c r="P10" s="1054"/>
      <c r="Q10" s="1054"/>
    </row>
    <row r="11" spans="1:17" ht="14.25" thickTop="1">
      <c r="B11" s="150" t="s">
        <v>222</v>
      </c>
      <c r="C11" s="151"/>
      <c r="D11" s="151"/>
      <c r="E11" s="152"/>
      <c r="F11" s="859">
        <v>3354412868.6599998</v>
      </c>
      <c r="G11" s="859">
        <v>2759435671.7800002</v>
      </c>
      <c r="H11" s="859">
        <v>2679263193.9400001</v>
      </c>
      <c r="J11" s="154"/>
      <c r="K11" s="154"/>
      <c r="L11" s="154"/>
      <c r="M11" s="154"/>
      <c r="N11" s="152"/>
      <c r="O11" s="152"/>
      <c r="P11" s="152"/>
      <c r="Q11" s="152"/>
    </row>
    <row r="12" spans="1:17" ht="13.5">
      <c r="B12" s="155"/>
      <c r="C12" s="156"/>
      <c r="D12" s="156"/>
      <c r="E12" s="157"/>
      <c r="F12" s="158"/>
      <c r="G12" s="158"/>
      <c r="H12" s="157"/>
      <c r="J12" s="157"/>
      <c r="K12" s="157"/>
      <c r="L12" s="157"/>
      <c r="M12" s="159"/>
      <c r="N12" s="160"/>
      <c r="O12" s="160"/>
      <c r="P12" s="157"/>
      <c r="Q12" s="157"/>
    </row>
    <row r="13" spans="1:17" ht="13.5">
      <c r="B13" s="150" t="s">
        <v>223</v>
      </c>
      <c r="C13" s="156"/>
      <c r="D13" s="156"/>
      <c r="E13" s="157"/>
      <c r="F13" s="859">
        <v>2428190368.6599998</v>
      </c>
      <c r="G13" s="859">
        <v>2207137579</v>
      </c>
      <c r="H13" s="859">
        <v>2149903579</v>
      </c>
      <c r="J13" s="157"/>
      <c r="K13" s="157"/>
      <c r="L13" s="157"/>
      <c r="M13" s="159"/>
      <c r="N13" s="160"/>
      <c r="O13" s="160"/>
      <c r="P13" s="157"/>
      <c r="Q13" s="157"/>
    </row>
    <row r="14" spans="1:17" ht="13.5">
      <c r="B14" s="155"/>
      <c r="C14" s="156"/>
      <c r="D14" s="156"/>
      <c r="E14" s="157"/>
      <c r="F14" s="157"/>
      <c r="G14" s="157"/>
      <c r="H14" s="157"/>
      <c r="J14" s="157"/>
      <c r="K14" s="157"/>
      <c r="L14" s="157"/>
      <c r="M14" s="159"/>
      <c r="N14" s="160"/>
      <c r="O14" s="160"/>
      <c r="P14" s="157"/>
      <c r="Q14" s="157"/>
    </row>
    <row r="15" spans="1:17" ht="13.5">
      <c r="B15" s="155" t="s">
        <v>202</v>
      </c>
      <c r="C15" s="156"/>
      <c r="D15" s="156"/>
      <c r="E15" s="157"/>
      <c r="F15" s="861">
        <v>2428190368.6599998</v>
      </c>
      <c r="G15" s="861">
        <v>2207137579</v>
      </c>
      <c r="H15" s="861">
        <v>2149903579</v>
      </c>
      <c r="J15" s="157"/>
      <c r="K15" s="157"/>
      <c r="L15" s="157"/>
      <c r="M15" s="159"/>
      <c r="N15" s="160"/>
      <c r="O15" s="160"/>
      <c r="P15" s="157"/>
      <c r="Q15" s="157"/>
    </row>
    <row r="16" spans="1:17" ht="13.5">
      <c r="B16" s="155"/>
      <c r="C16" s="156"/>
      <c r="D16" s="156"/>
      <c r="E16" s="157"/>
      <c r="F16" s="157"/>
      <c r="G16" s="157"/>
      <c r="H16" s="157"/>
      <c r="J16" s="157"/>
      <c r="K16" s="157"/>
      <c r="L16" s="157"/>
      <c r="M16" s="159"/>
      <c r="N16" s="160"/>
      <c r="O16" s="160"/>
      <c r="P16" s="157"/>
      <c r="Q16" s="157"/>
    </row>
    <row r="17" spans="2:17" ht="13.5">
      <c r="B17" s="155"/>
      <c r="C17" s="162" t="s">
        <v>224</v>
      </c>
      <c r="D17" s="162"/>
      <c r="E17" s="157"/>
      <c r="F17" s="163"/>
      <c r="G17" s="163"/>
      <c r="H17" s="157"/>
      <c r="J17" s="157"/>
      <c r="K17" s="157"/>
      <c r="L17" s="157"/>
      <c r="M17" s="159"/>
      <c r="N17" s="160"/>
      <c r="O17" s="160"/>
      <c r="P17" s="157"/>
      <c r="Q17" s="157"/>
    </row>
    <row r="18" spans="2:17" ht="13.5">
      <c r="B18" s="155"/>
      <c r="C18" s="156"/>
      <c r="D18" s="156"/>
      <c r="E18" s="157"/>
      <c r="F18" s="161"/>
      <c r="G18" s="161"/>
      <c r="H18" s="157"/>
      <c r="J18" s="157"/>
      <c r="K18" s="157"/>
      <c r="L18" s="157"/>
      <c r="M18" s="159"/>
      <c r="N18" s="160"/>
      <c r="O18" s="160"/>
      <c r="P18" s="157"/>
      <c r="Q18" s="157"/>
    </row>
    <row r="19" spans="2:17" ht="13.5">
      <c r="B19" s="155"/>
      <c r="C19" s="164" t="s">
        <v>225</v>
      </c>
      <c r="D19" s="164"/>
      <c r="E19" s="158"/>
      <c r="F19" s="859">
        <v>2428190368.6599998</v>
      </c>
      <c r="G19" s="859">
        <v>2207137579</v>
      </c>
      <c r="H19" s="859">
        <v>2149903579</v>
      </c>
      <c r="J19" s="157"/>
      <c r="K19" s="157"/>
      <c r="L19" s="157"/>
      <c r="M19" s="159"/>
      <c r="N19" s="160"/>
      <c r="O19" s="160"/>
      <c r="P19" s="157"/>
      <c r="Q19" s="157"/>
    </row>
    <row r="20" spans="2:17" s="168" customFormat="1" ht="41.25" customHeight="1">
      <c r="B20" s="165"/>
      <c r="C20" s="166" t="s">
        <v>226</v>
      </c>
      <c r="D20" s="862" t="s">
        <v>1247</v>
      </c>
      <c r="E20" s="863">
        <v>1705</v>
      </c>
      <c r="F20" s="864">
        <v>537500000</v>
      </c>
      <c r="G20" s="864">
        <v>450287438</v>
      </c>
      <c r="H20" s="864">
        <v>431857277</v>
      </c>
      <c r="I20" s="865">
        <v>41743</v>
      </c>
      <c r="J20" s="865">
        <v>41768</v>
      </c>
      <c r="K20" s="865">
        <v>49059</v>
      </c>
      <c r="L20" s="866" t="s">
        <v>1248</v>
      </c>
      <c r="M20" s="863" t="s">
        <v>1249</v>
      </c>
      <c r="N20" s="867" t="s">
        <v>1250</v>
      </c>
      <c r="O20" s="867">
        <v>0.03</v>
      </c>
      <c r="P20" s="863" t="s">
        <v>1251</v>
      </c>
      <c r="Q20" s="880" t="s">
        <v>1252</v>
      </c>
    </row>
    <row r="21" spans="2:17" s="171" customFormat="1" ht="41.25" customHeight="1">
      <c r="B21" s="169"/>
      <c r="C21" s="166" t="s">
        <v>226</v>
      </c>
      <c r="D21" s="862" t="s">
        <v>1247</v>
      </c>
      <c r="E21" s="863">
        <v>1707</v>
      </c>
      <c r="F21" s="864">
        <v>174967270.58000001</v>
      </c>
      <c r="G21" s="864">
        <v>148288097</v>
      </c>
      <c r="H21" s="864">
        <v>142629655</v>
      </c>
      <c r="I21" s="865">
        <v>41865</v>
      </c>
      <c r="J21" s="865">
        <v>41907</v>
      </c>
      <c r="K21" s="865">
        <v>49212</v>
      </c>
      <c r="L21" s="866" t="s">
        <v>1248</v>
      </c>
      <c r="M21" s="863" t="s">
        <v>1249</v>
      </c>
      <c r="N21" s="867" t="s">
        <v>1253</v>
      </c>
      <c r="O21" s="867">
        <v>1.0800000000000001E-2</v>
      </c>
      <c r="P21" s="863" t="s">
        <v>1251</v>
      </c>
      <c r="Q21" s="869" t="s">
        <v>1254</v>
      </c>
    </row>
    <row r="22" spans="2:17" s="171" customFormat="1" ht="38.25" customHeight="1">
      <c r="B22" s="169"/>
      <c r="C22" s="166" t="s">
        <v>226</v>
      </c>
      <c r="D22" s="862" t="s">
        <v>1247</v>
      </c>
      <c r="E22" s="863">
        <v>1708</v>
      </c>
      <c r="F22" s="864">
        <v>109473098.08</v>
      </c>
      <c r="G22" s="864">
        <v>92784343</v>
      </c>
      <c r="H22" s="864">
        <v>89243838</v>
      </c>
      <c r="I22" s="865">
        <v>41865</v>
      </c>
      <c r="J22" s="865">
        <v>41907</v>
      </c>
      <c r="K22" s="865">
        <v>12687</v>
      </c>
      <c r="L22" s="866" t="s">
        <v>1248</v>
      </c>
      <c r="M22" s="863" t="s">
        <v>1249</v>
      </c>
      <c r="N22" s="867" t="s">
        <v>1253</v>
      </c>
      <c r="O22" s="867">
        <v>6.7000000000000002E-3</v>
      </c>
      <c r="P22" s="863" t="s">
        <v>1251</v>
      </c>
      <c r="Q22" s="880" t="s">
        <v>1255</v>
      </c>
    </row>
    <row r="23" spans="2:17" s="171" customFormat="1" ht="44.25" customHeight="1">
      <c r="B23" s="169"/>
      <c r="C23" s="166" t="s">
        <v>226</v>
      </c>
      <c r="D23" s="869" t="s">
        <v>1256</v>
      </c>
      <c r="E23" s="863" t="s">
        <v>1257</v>
      </c>
      <c r="F23" s="864">
        <v>800000000</v>
      </c>
      <c r="G23" s="864">
        <v>753565306</v>
      </c>
      <c r="H23" s="864">
        <v>738420441</v>
      </c>
      <c r="I23" s="865">
        <v>42871</v>
      </c>
      <c r="J23" s="865">
        <v>42920</v>
      </c>
      <c r="K23" s="865">
        <v>13651</v>
      </c>
      <c r="L23" s="866" t="s">
        <v>1248</v>
      </c>
      <c r="M23" s="863" t="s">
        <v>1249</v>
      </c>
      <c r="N23" s="867" t="s">
        <v>1258</v>
      </c>
      <c r="O23" s="867">
        <v>0.04</v>
      </c>
      <c r="P23" s="868" t="s">
        <v>1259</v>
      </c>
      <c r="Q23" s="880" t="s">
        <v>1260</v>
      </c>
    </row>
    <row r="24" spans="2:17" s="171" customFormat="1" ht="90.75" customHeight="1">
      <c r="B24" s="169"/>
      <c r="C24" s="166" t="s">
        <v>226</v>
      </c>
      <c r="D24" s="869" t="s">
        <v>1261</v>
      </c>
      <c r="E24" s="863" t="s">
        <v>1262</v>
      </c>
      <c r="F24" s="864">
        <v>806250000</v>
      </c>
      <c r="G24" s="864">
        <v>762212395</v>
      </c>
      <c r="H24" s="864">
        <v>747752368</v>
      </c>
      <c r="I24" s="865">
        <v>42982</v>
      </c>
      <c r="J24" s="865">
        <v>43018</v>
      </c>
      <c r="K24" s="865">
        <v>50287</v>
      </c>
      <c r="L24" s="866" t="s">
        <v>1248</v>
      </c>
      <c r="M24" s="863" t="s">
        <v>1249</v>
      </c>
      <c r="N24" s="867" t="s">
        <v>1250</v>
      </c>
      <c r="O24" s="867">
        <v>0.05</v>
      </c>
      <c r="P24" s="863" t="s">
        <v>1251</v>
      </c>
      <c r="Q24" s="880" t="s">
        <v>1263</v>
      </c>
    </row>
    <row r="25" spans="2:17" s="177" customFormat="1" ht="13.5">
      <c r="B25" s="172"/>
      <c r="C25" s="173"/>
      <c r="D25" s="173"/>
      <c r="E25" s="174"/>
      <c r="F25" s="175"/>
      <c r="G25" s="175"/>
      <c r="H25" s="175"/>
      <c r="I25" s="174"/>
      <c r="J25" s="176"/>
      <c r="K25" s="176"/>
      <c r="L25" s="176"/>
      <c r="M25" s="176"/>
      <c r="N25" s="170"/>
      <c r="O25" s="170"/>
      <c r="P25" s="174"/>
      <c r="Q25" s="174"/>
    </row>
    <row r="26" spans="2:17" s="177" customFormat="1" ht="13.5">
      <c r="B26" s="178" t="s">
        <v>227</v>
      </c>
      <c r="C26" s="179"/>
      <c r="D26" s="174"/>
      <c r="E26" s="180"/>
      <c r="F26" s="859">
        <v>450000000</v>
      </c>
      <c r="G26" s="859">
        <v>76075592.780000001</v>
      </c>
      <c r="H26" s="859">
        <v>53137114.939999998</v>
      </c>
      <c r="I26" s="181"/>
      <c r="J26" s="181"/>
      <c r="K26" s="181"/>
      <c r="L26" s="181"/>
      <c r="M26" s="176"/>
      <c r="N26" s="170"/>
      <c r="O26" s="170"/>
      <c r="P26" s="174"/>
      <c r="Q26" s="174"/>
    </row>
    <row r="27" spans="2:17" ht="13.5">
      <c r="B27" s="155" t="s">
        <v>228</v>
      </c>
      <c r="C27" s="182"/>
      <c r="D27" s="157"/>
      <c r="E27" s="157"/>
      <c r="F27" s="161"/>
      <c r="G27" s="161"/>
      <c r="H27" s="161"/>
      <c r="I27" s="183"/>
      <c r="J27" s="183"/>
      <c r="K27" s="183"/>
      <c r="L27" s="183"/>
      <c r="M27" s="159"/>
      <c r="N27" s="160"/>
      <c r="O27" s="160"/>
      <c r="P27" s="157"/>
      <c r="Q27" s="157"/>
    </row>
    <row r="28" spans="2:17" ht="13.5">
      <c r="B28" s="155"/>
      <c r="C28" s="182"/>
      <c r="D28" s="157"/>
      <c r="E28" s="157"/>
      <c r="F28" s="161"/>
      <c r="G28" s="161"/>
      <c r="H28" s="161"/>
      <c r="I28" s="183"/>
      <c r="J28" s="183"/>
      <c r="K28" s="183"/>
      <c r="L28" s="183"/>
      <c r="M28" s="159"/>
      <c r="N28" s="160"/>
      <c r="O28" s="160"/>
      <c r="P28" s="157"/>
      <c r="Q28" s="157"/>
    </row>
    <row r="29" spans="2:17" ht="13.5">
      <c r="B29" s="155" t="s">
        <v>202</v>
      </c>
      <c r="C29" s="184"/>
      <c r="D29" s="157"/>
      <c r="E29" s="157"/>
      <c r="F29" s="161"/>
      <c r="G29" s="161"/>
      <c r="H29" s="161"/>
      <c r="I29" s="157"/>
      <c r="J29" s="157"/>
      <c r="K29" s="157"/>
      <c r="L29" s="157"/>
      <c r="M29" s="159"/>
      <c r="N29" s="160"/>
      <c r="O29" s="160"/>
      <c r="P29" s="157"/>
      <c r="Q29" s="157"/>
    </row>
    <row r="30" spans="2:17" ht="13.5">
      <c r="B30" s="155"/>
      <c r="C30" s="182"/>
      <c r="D30" s="157"/>
      <c r="E30" s="157"/>
      <c r="F30" s="161"/>
      <c r="G30" s="161"/>
      <c r="H30" s="161"/>
      <c r="I30" s="183"/>
      <c r="J30" s="183"/>
      <c r="K30" s="183"/>
      <c r="L30" s="183"/>
      <c r="M30" s="159"/>
      <c r="N30" s="160"/>
      <c r="O30" s="160"/>
      <c r="P30" s="157"/>
      <c r="Q30" s="157"/>
    </row>
    <row r="31" spans="2:17" ht="13.5">
      <c r="B31" s="155"/>
      <c r="C31" s="185" t="s">
        <v>224</v>
      </c>
      <c r="D31" s="157"/>
      <c r="E31" s="157"/>
      <c r="F31" s="163"/>
      <c r="G31" s="163"/>
      <c r="H31" s="163"/>
      <c r="I31" s="163"/>
      <c r="J31" s="163"/>
      <c r="K31" s="163"/>
      <c r="L31" s="157"/>
      <c r="M31" s="159"/>
      <c r="N31" s="160"/>
      <c r="O31" s="160"/>
      <c r="P31" s="157"/>
      <c r="Q31" s="157"/>
    </row>
    <row r="32" spans="2:17" ht="13.5">
      <c r="B32" s="155"/>
      <c r="C32" s="184"/>
      <c r="D32" s="157"/>
      <c r="E32" s="157"/>
      <c r="F32" s="161"/>
      <c r="G32" s="161"/>
      <c r="H32" s="161"/>
      <c r="I32" s="157"/>
      <c r="J32" s="157"/>
      <c r="K32" s="157"/>
      <c r="L32" s="157"/>
      <c r="M32" s="159"/>
      <c r="N32" s="160"/>
      <c r="O32" s="160"/>
      <c r="P32" s="157"/>
      <c r="Q32" s="157"/>
    </row>
    <row r="33" spans="2:17" ht="13.5">
      <c r="B33" s="155"/>
      <c r="C33" s="164" t="s">
        <v>225</v>
      </c>
      <c r="D33" s="156"/>
      <c r="E33" s="158"/>
      <c r="F33" s="153"/>
      <c r="G33" s="153"/>
      <c r="H33" s="153"/>
      <c r="I33" s="157"/>
      <c r="J33" s="157"/>
      <c r="K33" s="157"/>
      <c r="L33" s="157"/>
      <c r="M33" s="159"/>
      <c r="N33" s="160"/>
      <c r="O33" s="160"/>
      <c r="P33" s="157"/>
      <c r="Q33" s="157"/>
    </row>
    <row r="34" spans="2:17" ht="75.75" customHeight="1">
      <c r="B34" s="155"/>
      <c r="C34" s="186" t="s">
        <v>1089</v>
      </c>
      <c r="D34" s="862" t="s">
        <v>1247</v>
      </c>
      <c r="E34" s="870" t="s">
        <v>1264</v>
      </c>
      <c r="F34" s="864">
        <v>450000000</v>
      </c>
      <c r="G34" s="864">
        <v>76075592.780000001</v>
      </c>
      <c r="H34" s="864">
        <v>53137114.939999998</v>
      </c>
      <c r="I34" s="865">
        <v>40737</v>
      </c>
      <c r="J34" s="187"/>
      <c r="K34" s="865">
        <v>46231</v>
      </c>
      <c r="L34" s="167"/>
      <c r="M34" s="863" t="s">
        <v>1265</v>
      </c>
      <c r="N34" s="867" t="s">
        <v>1266</v>
      </c>
      <c r="O34" s="867" t="s">
        <v>1267</v>
      </c>
      <c r="P34" s="880" t="s">
        <v>1268</v>
      </c>
      <c r="Q34" s="880" t="s">
        <v>1269</v>
      </c>
    </row>
    <row r="35" spans="2:17" ht="13.5">
      <c r="B35" s="155"/>
      <c r="C35" s="156"/>
      <c r="D35" s="156"/>
      <c r="E35" s="157"/>
      <c r="F35" s="161"/>
      <c r="G35" s="161"/>
      <c r="H35" s="161"/>
      <c r="I35" s="157"/>
      <c r="J35" s="159"/>
      <c r="K35" s="159"/>
      <c r="L35" s="159"/>
      <c r="M35" s="159"/>
      <c r="N35" s="160"/>
      <c r="O35" s="160"/>
      <c r="P35" s="157"/>
      <c r="Q35" s="157"/>
    </row>
    <row r="36" spans="2:17" ht="13.5">
      <c r="B36" s="150" t="s">
        <v>229</v>
      </c>
      <c r="C36" s="188"/>
      <c r="D36" s="188"/>
      <c r="E36" s="158"/>
      <c r="F36" s="871">
        <v>476222500</v>
      </c>
      <c r="G36" s="871">
        <v>476222500</v>
      </c>
      <c r="H36" s="871">
        <v>476222500</v>
      </c>
      <c r="I36" s="157"/>
      <c r="J36" s="159"/>
      <c r="K36" s="159"/>
      <c r="L36" s="159"/>
      <c r="M36" s="159"/>
      <c r="N36" s="160"/>
      <c r="O36" s="160"/>
      <c r="P36" s="157"/>
      <c r="Q36" s="157"/>
    </row>
    <row r="37" spans="2:17" ht="13.5">
      <c r="B37" s="150"/>
      <c r="C37" s="188"/>
      <c r="D37" s="188"/>
      <c r="E37" s="158"/>
      <c r="F37" s="153"/>
      <c r="G37" s="153"/>
      <c r="H37" s="153"/>
      <c r="I37" s="157"/>
      <c r="J37" s="159"/>
      <c r="K37" s="159"/>
      <c r="L37" s="159"/>
      <c r="M37" s="159"/>
      <c r="N37" s="160"/>
      <c r="O37" s="160"/>
      <c r="P37" s="157"/>
      <c r="Q37" s="157"/>
    </row>
    <row r="38" spans="2:17" ht="13.5">
      <c r="B38" s="155" t="s">
        <v>203</v>
      </c>
      <c r="C38" s="156"/>
      <c r="D38" s="156"/>
      <c r="E38" s="157"/>
      <c r="F38" s="161"/>
      <c r="G38" s="161"/>
      <c r="H38" s="161"/>
      <c r="I38" s="157"/>
      <c r="J38" s="157"/>
      <c r="K38" s="157"/>
      <c r="L38" s="157"/>
      <c r="M38" s="159"/>
      <c r="N38" s="160"/>
      <c r="O38" s="160"/>
      <c r="P38" s="157"/>
      <c r="Q38" s="157"/>
    </row>
    <row r="39" spans="2:17" ht="13.5">
      <c r="B39" s="155"/>
      <c r="C39" s="156"/>
      <c r="D39" s="156"/>
      <c r="E39" s="157"/>
      <c r="F39" s="161"/>
      <c r="G39" s="161"/>
      <c r="H39" s="161"/>
      <c r="I39" s="157"/>
      <c r="J39" s="157"/>
      <c r="K39" s="157"/>
      <c r="L39" s="157"/>
      <c r="M39" s="159"/>
      <c r="N39" s="160"/>
      <c r="O39" s="160"/>
      <c r="P39" s="157"/>
      <c r="Q39" s="157"/>
    </row>
    <row r="40" spans="2:17" ht="13.5">
      <c r="B40" s="155"/>
      <c r="C40" s="162" t="s">
        <v>224</v>
      </c>
      <c r="D40" s="162"/>
      <c r="E40" s="157"/>
      <c r="F40" s="163"/>
      <c r="G40" s="163"/>
      <c r="H40" s="163"/>
      <c r="I40" s="163"/>
      <c r="J40" s="163"/>
      <c r="K40" s="163"/>
      <c r="L40" s="157"/>
      <c r="M40" s="159"/>
      <c r="N40" s="160"/>
      <c r="O40" s="160"/>
      <c r="P40" s="157"/>
      <c r="Q40" s="157"/>
    </row>
    <row r="41" spans="2:17" ht="13.5">
      <c r="B41" s="155"/>
      <c r="C41" s="156"/>
      <c r="D41" s="156"/>
      <c r="E41" s="157"/>
      <c r="F41" s="161"/>
      <c r="G41" s="161"/>
      <c r="H41" s="161"/>
      <c r="I41" s="157"/>
      <c r="J41" s="157"/>
      <c r="K41" s="157"/>
      <c r="L41" s="157"/>
      <c r="M41" s="159"/>
      <c r="N41" s="160"/>
      <c r="O41" s="160"/>
      <c r="P41" s="157"/>
      <c r="Q41" s="157"/>
    </row>
    <row r="42" spans="2:17" ht="13.5">
      <c r="B42" s="155"/>
      <c r="C42" s="164" t="s">
        <v>225</v>
      </c>
      <c r="D42" s="164"/>
      <c r="E42" s="158"/>
      <c r="F42" s="153"/>
      <c r="G42" s="153"/>
      <c r="H42" s="153"/>
      <c r="I42" s="157"/>
      <c r="J42" s="157"/>
      <c r="K42" s="157"/>
      <c r="L42" s="157"/>
      <c r="M42" s="159"/>
      <c r="N42" s="160"/>
      <c r="O42" s="160"/>
      <c r="P42" s="157"/>
      <c r="Q42" s="157"/>
    </row>
    <row r="43" spans="2:17" ht="13.5">
      <c r="B43" s="155"/>
      <c r="C43" s="156"/>
      <c r="D43" s="156"/>
      <c r="E43" s="157"/>
      <c r="F43" s="161"/>
      <c r="G43" s="161"/>
      <c r="H43" s="161"/>
      <c r="I43" s="157"/>
      <c r="J43" s="159"/>
      <c r="K43" s="159"/>
      <c r="L43" s="159"/>
      <c r="M43" s="159"/>
      <c r="N43" s="160"/>
      <c r="O43" s="160"/>
      <c r="P43" s="157"/>
      <c r="Q43" s="157"/>
    </row>
    <row r="44" spans="2:17" ht="84.75" customHeight="1">
      <c r="B44" s="155"/>
      <c r="C44" s="166" t="s">
        <v>226</v>
      </c>
      <c r="D44" s="862" t="s">
        <v>1270</v>
      </c>
      <c r="E44" s="863">
        <v>10549</v>
      </c>
      <c r="F44" s="864">
        <v>83449015</v>
      </c>
      <c r="G44" s="864">
        <v>83449015</v>
      </c>
      <c r="H44" s="864">
        <v>83449015</v>
      </c>
      <c r="I44" s="865">
        <v>40991</v>
      </c>
      <c r="J44" s="865">
        <v>41066</v>
      </c>
      <c r="K44" s="865">
        <v>48372</v>
      </c>
      <c r="L44" s="866" t="s">
        <v>1248</v>
      </c>
      <c r="M44" s="863" t="s">
        <v>1249</v>
      </c>
      <c r="N44" s="867">
        <v>8.4699999999999998E-2</v>
      </c>
      <c r="O44" s="867">
        <v>8.0000000000000002E-3</v>
      </c>
      <c r="P44" s="875" t="s">
        <v>1272</v>
      </c>
      <c r="Q44" s="876" t="s">
        <v>1273</v>
      </c>
    </row>
    <row r="45" spans="2:17" ht="13.5">
      <c r="B45" s="155"/>
      <c r="C45" s="189"/>
      <c r="D45" s="862"/>
      <c r="E45" s="863"/>
      <c r="F45" s="864"/>
      <c r="G45" s="864"/>
      <c r="H45" s="864"/>
      <c r="I45" s="865"/>
      <c r="J45" s="865"/>
      <c r="K45" s="865"/>
      <c r="L45" s="865"/>
      <c r="M45" s="863"/>
      <c r="N45" s="863"/>
      <c r="O45" s="867"/>
      <c r="P45" s="875"/>
      <c r="Q45" s="875"/>
    </row>
    <row r="46" spans="2:17" s="168" customFormat="1" ht="82.5" customHeight="1">
      <c r="B46" s="165"/>
      <c r="C46" s="166" t="s">
        <v>226</v>
      </c>
      <c r="D46" s="862" t="s">
        <v>1270</v>
      </c>
      <c r="E46" s="863">
        <v>14504</v>
      </c>
      <c r="F46" s="864">
        <v>6854706</v>
      </c>
      <c r="G46" s="864">
        <v>6854706</v>
      </c>
      <c r="H46" s="864">
        <v>6854706</v>
      </c>
      <c r="I46" s="865">
        <v>41401</v>
      </c>
      <c r="J46" s="865">
        <v>41474</v>
      </c>
      <c r="K46" s="865">
        <v>48747</v>
      </c>
      <c r="L46" s="866" t="s">
        <v>1248</v>
      </c>
      <c r="M46" s="863" t="s">
        <v>1249</v>
      </c>
      <c r="N46" s="868" t="s">
        <v>1274</v>
      </c>
      <c r="O46" s="867">
        <v>1.2999999999999999E-3</v>
      </c>
      <c r="P46" s="876" t="s">
        <v>1272</v>
      </c>
      <c r="Q46" s="876" t="s">
        <v>1275</v>
      </c>
    </row>
    <row r="47" spans="2:17" ht="13.5">
      <c r="B47" s="155"/>
      <c r="C47" s="189"/>
      <c r="D47" s="862"/>
      <c r="E47" s="863"/>
      <c r="F47" s="864"/>
      <c r="G47" s="864"/>
      <c r="H47" s="864"/>
      <c r="I47" s="865"/>
      <c r="J47" s="865"/>
      <c r="K47" s="865"/>
      <c r="L47" s="865"/>
      <c r="M47" s="863"/>
      <c r="N47" s="863"/>
      <c r="O47" s="867"/>
      <c r="P47" s="875"/>
      <c r="Q47" s="875"/>
    </row>
    <row r="48" spans="2:17" ht="80.25" customHeight="1">
      <c r="B48" s="155"/>
      <c r="C48" s="166" t="s">
        <v>226</v>
      </c>
      <c r="D48" s="862" t="s">
        <v>1270</v>
      </c>
      <c r="E48" s="863">
        <v>16868</v>
      </c>
      <c r="F48" s="864">
        <v>72675017</v>
      </c>
      <c r="G48" s="864">
        <v>72675017</v>
      </c>
      <c r="H48" s="864">
        <v>72675017</v>
      </c>
      <c r="I48" s="865">
        <v>41402</v>
      </c>
      <c r="J48" s="865">
        <v>41442</v>
      </c>
      <c r="K48" s="865">
        <v>48747</v>
      </c>
      <c r="L48" s="866" t="s">
        <v>1248</v>
      </c>
      <c r="M48" s="863" t="s">
        <v>1249</v>
      </c>
      <c r="N48" s="867">
        <v>8.5000000000000006E-2</v>
      </c>
      <c r="O48" s="867">
        <v>6.0000000000000001E-3</v>
      </c>
      <c r="P48" s="875" t="s">
        <v>1272</v>
      </c>
      <c r="Q48" s="876" t="s">
        <v>1276</v>
      </c>
    </row>
    <row r="49" spans="2:17" ht="13.5">
      <c r="B49" s="155"/>
      <c r="C49" s="166"/>
      <c r="D49" s="862"/>
      <c r="E49" s="863"/>
      <c r="F49" s="864"/>
      <c r="G49" s="864"/>
      <c r="H49" s="864"/>
      <c r="I49" s="865"/>
      <c r="J49" s="865"/>
      <c r="K49" s="865"/>
      <c r="L49" s="865"/>
      <c r="M49" s="863"/>
      <c r="N49" s="863"/>
      <c r="O49" s="867"/>
      <c r="P49" s="875"/>
      <c r="Q49" s="875"/>
    </row>
    <row r="50" spans="2:17" ht="87" customHeight="1">
      <c r="B50" s="155"/>
      <c r="C50" s="189" t="s">
        <v>226</v>
      </c>
      <c r="D50" s="862" t="s">
        <v>1270</v>
      </c>
      <c r="E50" s="863">
        <v>23328</v>
      </c>
      <c r="F50" s="864">
        <v>104534855</v>
      </c>
      <c r="G50" s="864">
        <v>104534855</v>
      </c>
      <c r="H50" s="864">
        <v>104534855</v>
      </c>
      <c r="I50" s="865">
        <v>41851</v>
      </c>
      <c r="J50" s="865">
        <v>41929</v>
      </c>
      <c r="K50" s="865">
        <v>49234</v>
      </c>
      <c r="L50" s="866" t="s">
        <v>1248</v>
      </c>
      <c r="M50" s="863" t="s">
        <v>1249</v>
      </c>
      <c r="N50" s="863" t="s">
        <v>1277</v>
      </c>
      <c r="O50" s="867">
        <v>5.3E-3</v>
      </c>
      <c r="P50" s="875" t="s">
        <v>1272</v>
      </c>
      <c r="Q50" s="876" t="s">
        <v>1278</v>
      </c>
    </row>
    <row r="51" spans="2:17" ht="13.5">
      <c r="B51" s="155"/>
      <c r="C51" s="189"/>
      <c r="D51" s="862"/>
      <c r="E51" s="863"/>
      <c r="F51" s="864"/>
      <c r="G51" s="864"/>
      <c r="H51" s="864"/>
      <c r="I51" s="865"/>
      <c r="J51" s="865"/>
      <c r="K51" s="865"/>
      <c r="L51" s="865"/>
      <c r="M51" s="863"/>
      <c r="N51" s="863"/>
      <c r="O51" s="867"/>
      <c r="P51" s="875"/>
      <c r="Q51" s="875"/>
    </row>
    <row r="52" spans="2:17" ht="77.25" customHeight="1" thickBot="1">
      <c r="B52" s="190"/>
      <c r="C52" s="191" t="s">
        <v>226</v>
      </c>
      <c r="D52" s="872" t="s">
        <v>1271</v>
      </c>
      <c r="E52" s="873">
        <v>14505</v>
      </c>
      <c r="F52" s="874">
        <v>208708907</v>
      </c>
      <c r="G52" s="874">
        <v>208708907</v>
      </c>
      <c r="H52" s="874">
        <v>208708907</v>
      </c>
      <c r="I52" s="877">
        <v>41103</v>
      </c>
      <c r="J52" s="877">
        <v>41204</v>
      </c>
      <c r="K52" s="877">
        <v>48509</v>
      </c>
      <c r="L52" s="878" t="s">
        <v>1248</v>
      </c>
      <c r="M52" s="873" t="s">
        <v>1249</v>
      </c>
      <c r="N52" s="879">
        <v>8.1699999999999995E-2</v>
      </c>
      <c r="O52" s="879">
        <v>0.02</v>
      </c>
      <c r="P52" s="878" t="s">
        <v>1272</v>
      </c>
      <c r="Q52" s="878" t="s">
        <v>1279</v>
      </c>
    </row>
    <row r="53" spans="2:17" ht="13.5" thickTop="1"/>
  </sheetData>
  <mergeCells count="15">
    <mergeCell ref="B3:Q3"/>
    <mergeCell ref="B4:Q4"/>
    <mergeCell ref="B5:Q5"/>
    <mergeCell ref="B6:Q6"/>
    <mergeCell ref="B9:C10"/>
    <mergeCell ref="D9:D10"/>
    <mergeCell ref="E9:E10"/>
    <mergeCell ref="F9:F10"/>
    <mergeCell ref="J9:K9"/>
    <mergeCell ref="L9:L10"/>
    <mergeCell ref="M9:M10"/>
    <mergeCell ref="N9:N10"/>
    <mergeCell ref="O9:O10"/>
    <mergeCell ref="P9:P10"/>
    <mergeCell ref="Q9:Q10"/>
  </mergeCells>
  <printOptions horizontalCentered="1" verticalCentered="1"/>
  <pageMargins left="0" right="0" top="0" bottom="0" header="0.31496062992125984" footer="0.31496062992125984"/>
  <pageSetup scale="41" orientation="landscape" r:id="rId1"/>
  <ignoredErrors>
    <ignoredError sqref="E34" numberStoredAsText="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U42"/>
  <sheetViews>
    <sheetView zoomScale="70" zoomScaleNormal="70" workbookViewId="0">
      <selection activeCell="H21" sqref="H21"/>
    </sheetView>
  </sheetViews>
  <sheetFormatPr baseColWidth="10" defaultColWidth="11.42578125" defaultRowHeight="12.75"/>
  <cols>
    <col min="1" max="1" width="4.85546875" style="1" customWidth="1"/>
    <col min="2" max="2" width="38.42578125" style="1" customWidth="1"/>
    <col min="3" max="3" width="27.7109375" style="1" customWidth="1"/>
    <col min="4" max="4" width="15.28515625" style="1" customWidth="1"/>
    <col min="5" max="5" width="21.7109375" style="1" customWidth="1"/>
    <col min="6" max="6" width="20.5703125" style="1" customWidth="1"/>
    <col min="7" max="7" width="20" style="1" customWidth="1"/>
    <col min="8" max="8" width="14.85546875" style="1" customWidth="1"/>
    <col min="9" max="10" width="17" style="1" customWidth="1"/>
    <col min="11" max="11" width="20.85546875" style="1" customWidth="1"/>
    <col min="12" max="12" width="11.140625" style="141" customWidth="1"/>
    <col min="13" max="13" width="12.28515625" style="142" customWidth="1"/>
    <col min="14" max="14" width="17" style="142" customWidth="1"/>
    <col min="15" max="15" width="16.28515625" style="1" customWidth="1"/>
    <col min="16" max="16" width="33.140625" style="1" customWidth="1"/>
    <col min="17" max="18" width="0.28515625" style="1" customWidth="1"/>
    <col min="19" max="19" width="11.42578125" style="1"/>
    <col min="20" max="21" width="14.85546875" style="1" bestFit="1" customWidth="1"/>
    <col min="22" max="255" width="11.42578125" style="1"/>
    <col min="256" max="256" width="4.85546875" style="1" customWidth="1"/>
    <col min="257" max="257" width="38.42578125" style="1" customWidth="1"/>
    <col min="258" max="258" width="23" style="1" customWidth="1"/>
    <col min="259" max="259" width="15.28515625" style="1" customWidth="1"/>
    <col min="260" max="260" width="18.28515625" style="1" bestFit="1" customWidth="1"/>
    <col min="261" max="261" width="17.7109375" style="1" bestFit="1" customWidth="1"/>
    <col min="262" max="262" width="19.85546875" style="1" bestFit="1" customWidth="1"/>
    <col min="263" max="263" width="17.7109375" style="1" bestFit="1" customWidth="1"/>
    <col min="264" max="264" width="12.140625" style="1" bestFit="1" customWidth="1"/>
    <col min="265" max="265" width="14" style="1" bestFit="1" customWidth="1"/>
    <col min="266" max="266" width="14.28515625" style="1" bestFit="1" customWidth="1"/>
    <col min="267" max="267" width="18" style="1" customWidth="1"/>
    <col min="268" max="268" width="11.140625" style="1" customWidth="1"/>
    <col min="269" max="269" width="10.42578125" style="1" customWidth="1"/>
    <col min="270" max="270" width="14.5703125" style="1" customWidth="1"/>
    <col min="271" max="271" width="16.28515625" style="1" customWidth="1"/>
    <col min="272" max="272" width="33.140625" style="1" customWidth="1"/>
    <col min="273" max="274" width="0" style="1" hidden="1" customWidth="1"/>
    <col min="275" max="275" width="11.42578125" style="1"/>
    <col min="276" max="277" width="14.85546875" style="1" bestFit="1" customWidth="1"/>
    <col min="278" max="511" width="11.42578125" style="1"/>
    <col min="512" max="512" width="4.85546875" style="1" customWidth="1"/>
    <col min="513" max="513" width="38.42578125" style="1" customWidth="1"/>
    <col min="514" max="514" width="23" style="1" customWidth="1"/>
    <col min="515" max="515" width="15.28515625" style="1" customWidth="1"/>
    <col min="516" max="516" width="18.28515625" style="1" bestFit="1" customWidth="1"/>
    <col min="517" max="517" width="17.7109375" style="1" bestFit="1" customWidth="1"/>
    <col min="518" max="518" width="19.85546875" style="1" bestFit="1" customWidth="1"/>
    <col min="519" max="519" width="17.7109375" style="1" bestFit="1" customWidth="1"/>
    <col min="520" max="520" width="12.140625" style="1" bestFit="1" customWidth="1"/>
    <col min="521" max="521" width="14" style="1" bestFit="1" customWidth="1"/>
    <col min="522" max="522" width="14.28515625" style="1" bestFit="1" customWidth="1"/>
    <col min="523" max="523" width="18" style="1" customWidth="1"/>
    <col min="524" max="524" width="11.140625" style="1" customWidth="1"/>
    <col min="525" max="525" width="10.42578125" style="1" customWidth="1"/>
    <col min="526" max="526" width="14.5703125" style="1" customWidth="1"/>
    <col min="527" max="527" width="16.28515625" style="1" customWidth="1"/>
    <col min="528" max="528" width="33.140625" style="1" customWidth="1"/>
    <col min="529" max="530" width="0" style="1" hidden="1" customWidth="1"/>
    <col min="531" max="531" width="11.42578125" style="1"/>
    <col min="532" max="533" width="14.85546875" style="1" bestFit="1" customWidth="1"/>
    <col min="534" max="767" width="11.42578125" style="1"/>
    <col min="768" max="768" width="4.85546875" style="1" customWidth="1"/>
    <col min="769" max="769" width="38.42578125" style="1" customWidth="1"/>
    <col min="770" max="770" width="23" style="1" customWidth="1"/>
    <col min="771" max="771" width="15.28515625" style="1" customWidth="1"/>
    <col min="772" max="772" width="18.28515625" style="1" bestFit="1" customWidth="1"/>
    <col min="773" max="773" width="17.7109375" style="1" bestFit="1" customWidth="1"/>
    <col min="774" max="774" width="19.85546875" style="1" bestFit="1" customWidth="1"/>
    <col min="775" max="775" width="17.7109375" style="1" bestFit="1" customWidth="1"/>
    <col min="776" max="776" width="12.140625" style="1" bestFit="1" customWidth="1"/>
    <col min="777" max="777" width="14" style="1" bestFit="1" customWidth="1"/>
    <col min="778" max="778" width="14.28515625" style="1" bestFit="1" customWidth="1"/>
    <col min="779" max="779" width="18" style="1" customWidth="1"/>
    <col min="780" max="780" width="11.140625" style="1" customWidth="1"/>
    <col min="781" max="781" width="10.42578125" style="1" customWidth="1"/>
    <col min="782" max="782" width="14.5703125" style="1" customWidth="1"/>
    <col min="783" max="783" width="16.28515625" style="1" customWidth="1"/>
    <col min="784" max="784" width="33.140625" style="1" customWidth="1"/>
    <col min="785" max="786" width="0" style="1" hidden="1" customWidth="1"/>
    <col min="787" max="787" width="11.42578125" style="1"/>
    <col min="788" max="789" width="14.85546875" style="1" bestFit="1" customWidth="1"/>
    <col min="790" max="1023" width="11.42578125" style="1"/>
    <col min="1024" max="1024" width="4.85546875" style="1" customWidth="1"/>
    <col min="1025" max="1025" width="38.42578125" style="1" customWidth="1"/>
    <col min="1026" max="1026" width="23" style="1" customWidth="1"/>
    <col min="1027" max="1027" width="15.28515625" style="1" customWidth="1"/>
    <col min="1028" max="1028" width="18.28515625" style="1" bestFit="1" customWidth="1"/>
    <col min="1029" max="1029" width="17.7109375" style="1" bestFit="1" customWidth="1"/>
    <col min="1030" max="1030" width="19.85546875" style="1" bestFit="1" customWidth="1"/>
    <col min="1031" max="1031" width="17.7109375" style="1" bestFit="1" customWidth="1"/>
    <col min="1032" max="1032" width="12.140625" style="1" bestFit="1" customWidth="1"/>
    <col min="1033" max="1033" width="14" style="1" bestFit="1" customWidth="1"/>
    <col min="1034" max="1034" width="14.28515625" style="1" bestFit="1" customWidth="1"/>
    <col min="1035" max="1035" width="18" style="1" customWidth="1"/>
    <col min="1036" max="1036" width="11.140625" style="1" customWidth="1"/>
    <col min="1037" max="1037" width="10.42578125" style="1" customWidth="1"/>
    <col min="1038" max="1038" width="14.5703125" style="1" customWidth="1"/>
    <col min="1039" max="1039" width="16.28515625" style="1" customWidth="1"/>
    <col min="1040" max="1040" width="33.140625" style="1" customWidth="1"/>
    <col min="1041" max="1042" width="0" style="1" hidden="1" customWidth="1"/>
    <col min="1043" max="1043" width="11.42578125" style="1"/>
    <col min="1044" max="1045" width="14.85546875" style="1" bestFit="1" customWidth="1"/>
    <col min="1046" max="1279" width="11.42578125" style="1"/>
    <col min="1280" max="1280" width="4.85546875" style="1" customWidth="1"/>
    <col min="1281" max="1281" width="38.42578125" style="1" customWidth="1"/>
    <col min="1282" max="1282" width="23" style="1" customWidth="1"/>
    <col min="1283" max="1283" width="15.28515625" style="1" customWidth="1"/>
    <col min="1284" max="1284" width="18.28515625" style="1" bestFit="1" customWidth="1"/>
    <col min="1285" max="1285" width="17.7109375" style="1" bestFit="1" customWidth="1"/>
    <col min="1286" max="1286" width="19.85546875" style="1" bestFit="1" customWidth="1"/>
    <col min="1287" max="1287" width="17.7109375" style="1" bestFit="1" customWidth="1"/>
    <col min="1288" max="1288" width="12.140625" style="1" bestFit="1" customWidth="1"/>
    <col min="1289" max="1289" width="14" style="1" bestFit="1" customWidth="1"/>
    <col min="1290" max="1290" width="14.28515625" style="1" bestFit="1" customWidth="1"/>
    <col min="1291" max="1291" width="18" style="1" customWidth="1"/>
    <col min="1292" max="1292" width="11.140625" style="1" customWidth="1"/>
    <col min="1293" max="1293" width="10.42578125" style="1" customWidth="1"/>
    <col min="1294" max="1294" width="14.5703125" style="1" customWidth="1"/>
    <col min="1295" max="1295" width="16.28515625" style="1" customWidth="1"/>
    <col min="1296" max="1296" width="33.140625" style="1" customWidth="1"/>
    <col min="1297" max="1298" width="0" style="1" hidden="1" customWidth="1"/>
    <col min="1299" max="1299" width="11.42578125" style="1"/>
    <col min="1300" max="1301" width="14.85546875" style="1" bestFit="1" customWidth="1"/>
    <col min="1302" max="1535" width="11.42578125" style="1"/>
    <col min="1536" max="1536" width="4.85546875" style="1" customWidth="1"/>
    <col min="1537" max="1537" width="38.42578125" style="1" customWidth="1"/>
    <col min="1538" max="1538" width="23" style="1" customWidth="1"/>
    <col min="1539" max="1539" width="15.28515625" style="1" customWidth="1"/>
    <col min="1540" max="1540" width="18.28515625" style="1" bestFit="1" customWidth="1"/>
    <col min="1541" max="1541" width="17.7109375" style="1" bestFit="1" customWidth="1"/>
    <col min="1542" max="1542" width="19.85546875" style="1" bestFit="1" customWidth="1"/>
    <col min="1543" max="1543" width="17.7109375" style="1" bestFit="1" customWidth="1"/>
    <col min="1544" max="1544" width="12.140625" style="1" bestFit="1" customWidth="1"/>
    <col min="1545" max="1545" width="14" style="1" bestFit="1" customWidth="1"/>
    <col min="1546" max="1546" width="14.28515625" style="1" bestFit="1" customWidth="1"/>
    <col min="1547" max="1547" width="18" style="1" customWidth="1"/>
    <col min="1548" max="1548" width="11.140625" style="1" customWidth="1"/>
    <col min="1549" max="1549" width="10.42578125" style="1" customWidth="1"/>
    <col min="1550" max="1550" width="14.5703125" style="1" customWidth="1"/>
    <col min="1551" max="1551" width="16.28515625" style="1" customWidth="1"/>
    <col min="1552" max="1552" width="33.140625" style="1" customWidth="1"/>
    <col min="1553" max="1554" width="0" style="1" hidden="1" customWidth="1"/>
    <col min="1555" max="1555" width="11.42578125" style="1"/>
    <col min="1556" max="1557" width="14.85546875" style="1" bestFit="1" customWidth="1"/>
    <col min="1558" max="1791" width="11.42578125" style="1"/>
    <col min="1792" max="1792" width="4.85546875" style="1" customWidth="1"/>
    <col min="1793" max="1793" width="38.42578125" style="1" customWidth="1"/>
    <col min="1794" max="1794" width="23" style="1" customWidth="1"/>
    <col min="1795" max="1795" width="15.28515625" style="1" customWidth="1"/>
    <col min="1796" max="1796" width="18.28515625" style="1" bestFit="1" customWidth="1"/>
    <col min="1797" max="1797" width="17.7109375" style="1" bestFit="1" customWidth="1"/>
    <col min="1798" max="1798" width="19.85546875" style="1" bestFit="1" customWidth="1"/>
    <col min="1799" max="1799" width="17.7109375" style="1" bestFit="1" customWidth="1"/>
    <col min="1800" max="1800" width="12.140625" style="1" bestFit="1" customWidth="1"/>
    <col min="1801" max="1801" width="14" style="1" bestFit="1" customWidth="1"/>
    <col min="1802" max="1802" width="14.28515625" style="1" bestFit="1" customWidth="1"/>
    <col min="1803" max="1803" width="18" style="1" customWidth="1"/>
    <col min="1804" max="1804" width="11.140625" style="1" customWidth="1"/>
    <col min="1805" max="1805" width="10.42578125" style="1" customWidth="1"/>
    <col min="1806" max="1806" width="14.5703125" style="1" customWidth="1"/>
    <col min="1807" max="1807" width="16.28515625" style="1" customWidth="1"/>
    <col min="1808" max="1808" width="33.140625" style="1" customWidth="1"/>
    <col min="1809" max="1810" width="0" style="1" hidden="1" customWidth="1"/>
    <col min="1811" max="1811" width="11.42578125" style="1"/>
    <col min="1812" max="1813" width="14.85546875" style="1" bestFit="1" customWidth="1"/>
    <col min="1814" max="2047" width="11.42578125" style="1"/>
    <col min="2048" max="2048" width="4.85546875" style="1" customWidth="1"/>
    <col min="2049" max="2049" width="38.42578125" style="1" customWidth="1"/>
    <col min="2050" max="2050" width="23" style="1" customWidth="1"/>
    <col min="2051" max="2051" width="15.28515625" style="1" customWidth="1"/>
    <col min="2052" max="2052" width="18.28515625" style="1" bestFit="1" customWidth="1"/>
    <col min="2053" max="2053" width="17.7109375" style="1" bestFit="1" customWidth="1"/>
    <col min="2054" max="2054" width="19.85546875" style="1" bestFit="1" customWidth="1"/>
    <col min="2055" max="2055" width="17.7109375" style="1" bestFit="1" customWidth="1"/>
    <col min="2056" max="2056" width="12.140625" style="1" bestFit="1" customWidth="1"/>
    <col min="2057" max="2057" width="14" style="1" bestFit="1" customWidth="1"/>
    <col min="2058" max="2058" width="14.28515625" style="1" bestFit="1" customWidth="1"/>
    <col min="2059" max="2059" width="18" style="1" customWidth="1"/>
    <col min="2060" max="2060" width="11.140625" style="1" customWidth="1"/>
    <col min="2061" max="2061" width="10.42578125" style="1" customWidth="1"/>
    <col min="2062" max="2062" width="14.5703125" style="1" customWidth="1"/>
    <col min="2063" max="2063" width="16.28515625" style="1" customWidth="1"/>
    <col min="2064" max="2064" width="33.140625" style="1" customWidth="1"/>
    <col min="2065" max="2066" width="0" style="1" hidden="1" customWidth="1"/>
    <col min="2067" max="2067" width="11.42578125" style="1"/>
    <col min="2068" max="2069" width="14.85546875" style="1" bestFit="1" customWidth="1"/>
    <col min="2070" max="2303" width="11.42578125" style="1"/>
    <col min="2304" max="2304" width="4.85546875" style="1" customWidth="1"/>
    <col min="2305" max="2305" width="38.42578125" style="1" customWidth="1"/>
    <col min="2306" max="2306" width="23" style="1" customWidth="1"/>
    <col min="2307" max="2307" width="15.28515625" style="1" customWidth="1"/>
    <col min="2308" max="2308" width="18.28515625" style="1" bestFit="1" customWidth="1"/>
    <col min="2309" max="2309" width="17.7109375" style="1" bestFit="1" customWidth="1"/>
    <col min="2310" max="2310" width="19.85546875" style="1" bestFit="1" customWidth="1"/>
    <col min="2311" max="2311" width="17.7109375" style="1" bestFit="1" customWidth="1"/>
    <col min="2312" max="2312" width="12.140625" style="1" bestFit="1" customWidth="1"/>
    <col min="2313" max="2313" width="14" style="1" bestFit="1" customWidth="1"/>
    <col min="2314" max="2314" width="14.28515625" style="1" bestFit="1" customWidth="1"/>
    <col min="2315" max="2315" width="18" style="1" customWidth="1"/>
    <col min="2316" max="2316" width="11.140625" style="1" customWidth="1"/>
    <col min="2317" max="2317" width="10.42578125" style="1" customWidth="1"/>
    <col min="2318" max="2318" width="14.5703125" style="1" customWidth="1"/>
    <col min="2319" max="2319" width="16.28515625" style="1" customWidth="1"/>
    <col min="2320" max="2320" width="33.140625" style="1" customWidth="1"/>
    <col min="2321" max="2322" width="0" style="1" hidden="1" customWidth="1"/>
    <col min="2323" max="2323" width="11.42578125" style="1"/>
    <col min="2324" max="2325" width="14.85546875" style="1" bestFit="1" customWidth="1"/>
    <col min="2326" max="2559" width="11.42578125" style="1"/>
    <col min="2560" max="2560" width="4.85546875" style="1" customWidth="1"/>
    <col min="2561" max="2561" width="38.42578125" style="1" customWidth="1"/>
    <col min="2562" max="2562" width="23" style="1" customWidth="1"/>
    <col min="2563" max="2563" width="15.28515625" style="1" customWidth="1"/>
    <col min="2564" max="2564" width="18.28515625" style="1" bestFit="1" customWidth="1"/>
    <col min="2565" max="2565" width="17.7109375" style="1" bestFit="1" customWidth="1"/>
    <col min="2566" max="2566" width="19.85546875" style="1" bestFit="1" customWidth="1"/>
    <col min="2567" max="2567" width="17.7109375" style="1" bestFit="1" customWidth="1"/>
    <col min="2568" max="2568" width="12.140625" style="1" bestFit="1" customWidth="1"/>
    <col min="2569" max="2569" width="14" style="1" bestFit="1" customWidth="1"/>
    <col min="2570" max="2570" width="14.28515625" style="1" bestFit="1" customWidth="1"/>
    <col min="2571" max="2571" width="18" style="1" customWidth="1"/>
    <col min="2572" max="2572" width="11.140625" style="1" customWidth="1"/>
    <col min="2573" max="2573" width="10.42578125" style="1" customWidth="1"/>
    <col min="2574" max="2574" width="14.5703125" style="1" customWidth="1"/>
    <col min="2575" max="2575" width="16.28515625" style="1" customWidth="1"/>
    <col min="2576" max="2576" width="33.140625" style="1" customWidth="1"/>
    <col min="2577" max="2578" width="0" style="1" hidden="1" customWidth="1"/>
    <col min="2579" max="2579" width="11.42578125" style="1"/>
    <col min="2580" max="2581" width="14.85546875" style="1" bestFit="1" customWidth="1"/>
    <col min="2582" max="2815" width="11.42578125" style="1"/>
    <col min="2816" max="2816" width="4.85546875" style="1" customWidth="1"/>
    <col min="2817" max="2817" width="38.42578125" style="1" customWidth="1"/>
    <col min="2818" max="2818" width="23" style="1" customWidth="1"/>
    <col min="2819" max="2819" width="15.28515625" style="1" customWidth="1"/>
    <col min="2820" max="2820" width="18.28515625" style="1" bestFit="1" customWidth="1"/>
    <col min="2821" max="2821" width="17.7109375" style="1" bestFit="1" customWidth="1"/>
    <col min="2822" max="2822" width="19.85546875" style="1" bestFit="1" customWidth="1"/>
    <col min="2823" max="2823" width="17.7109375" style="1" bestFit="1" customWidth="1"/>
    <col min="2824" max="2824" width="12.140625" style="1" bestFit="1" customWidth="1"/>
    <col min="2825" max="2825" width="14" style="1" bestFit="1" customWidth="1"/>
    <col min="2826" max="2826" width="14.28515625" style="1" bestFit="1" customWidth="1"/>
    <col min="2827" max="2827" width="18" style="1" customWidth="1"/>
    <col min="2828" max="2828" width="11.140625" style="1" customWidth="1"/>
    <col min="2829" max="2829" width="10.42578125" style="1" customWidth="1"/>
    <col min="2830" max="2830" width="14.5703125" style="1" customWidth="1"/>
    <col min="2831" max="2831" width="16.28515625" style="1" customWidth="1"/>
    <col min="2832" max="2832" width="33.140625" style="1" customWidth="1"/>
    <col min="2833" max="2834" width="0" style="1" hidden="1" customWidth="1"/>
    <col min="2835" max="2835" width="11.42578125" style="1"/>
    <col min="2836" max="2837" width="14.85546875" style="1" bestFit="1" customWidth="1"/>
    <col min="2838" max="3071" width="11.42578125" style="1"/>
    <col min="3072" max="3072" width="4.85546875" style="1" customWidth="1"/>
    <col min="3073" max="3073" width="38.42578125" style="1" customWidth="1"/>
    <col min="3074" max="3074" width="23" style="1" customWidth="1"/>
    <col min="3075" max="3075" width="15.28515625" style="1" customWidth="1"/>
    <col min="3076" max="3076" width="18.28515625" style="1" bestFit="1" customWidth="1"/>
    <col min="3077" max="3077" width="17.7109375" style="1" bestFit="1" customWidth="1"/>
    <col min="3078" max="3078" width="19.85546875" style="1" bestFit="1" customWidth="1"/>
    <col min="3079" max="3079" width="17.7109375" style="1" bestFit="1" customWidth="1"/>
    <col min="3080" max="3080" width="12.140625" style="1" bestFit="1" customWidth="1"/>
    <col min="3081" max="3081" width="14" style="1" bestFit="1" customWidth="1"/>
    <col min="3082" max="3082" width="14.28515625" style="1" bestFit="1" customWidth="1"/>
    <col min="3083" max="3083" width="18" style="1" customWidth="1"/>
    <col min="3084" max="3084" width="11.140625" style="1" customWidth="1"/>
    <col min="3085" max="3085" width="10.42578125" style="1" customWidth="1"/>
    <col min="3086" max="3086" width="14.5703125" style="1" customWidth="1"/>
    <col min="3087" max="3087" width="16.28515625" style="1" customWidth="1"/>
    <col min="3088" max="3088" width="33.140625" style="1" customWidth="1"/>
    <col min="3089" max="3090" width="0" style="1" hidden="1" customWidth="1"/>
    <col min="3091" max="3091" width="11.42578125" style="1"/>
    <col min="3092" max="3093" width="14.85546875" style="1" bestFit="1" customWidth="1"/>
    <col min="3094" max="3327" width="11.42578125" style="1"/>
    <col min="3328" max="3328" width="4.85546875" style="1" customWidth="1"/>
    <col min="3329" max="3329" width="38.42578125" style="1" customWidth="1"/>
    <col min="3330" max="3330" width="23" style="1" customWidth="1"/>
    <col min="3331" max="3331" width="15.28515625" style="1" customWidth="1"/>
    <col min="3332" max="3332" width="18.28515625" style="1" bestFit="1" customWidth="1"/>
    <col min="3333" max="3333" width="17.7109375" style="1" bestFit="1" customWidth="1"/>
    <col min="3334" max="3334" width="19.85546875" style="1" bestFit="1" customWidth="1"/>
    <col min="3335" max="3335" width="17.7109375" style="1" bestFit="1" customWidth="1"/>
    <col min="3336" max="3336" width="12.140625" style="1" bestFit="1" customWidth="1"/>
    <col min="3337" max="3337" width="14" style="1" bestFit="1" customWidth="1"/>
    <col min="3338" max="3338" width="14.28515625" style="1" bestFit="1" customWidth="1"/>
    <col min="3339" max="3339" width="18" style="1" customWidth="1"/>
    <col min="3340" max="3340" width="11.140625" style="1" customWidth="1"/>
    <col min="3341" max="3341" width="10.42578125" style="1" customWidth="1"/>
    <col min="3342" max="3342" width="14.5703125" style="1" customWidth="1"/>
    <col min="3343" max="3343" width="16.28515625" style="1" customWidth="1"/>
    <col min="3344" max="3344" width="33.140625" style="1" customWidth="1"/>
    <col min="3345" max="3346" width="0" style="1" hidden="1" customWidth="1"/>
    <col min="3347" max="3347" width="11.42578125" style="1"/>
    <col min="3348" max="3349" width="14.85546875" style="1" bestFit="1" customWidth="1"/>
    <col min="3350" max="3583" width="11.42578125" style="1"/>
    <col min="3584" max="3584" width="4.85546875" style="1" customWidth="1"/>
    <col min="3585" max="3585" width="38.42578125" style="1" customWidth="1"/>
    <col min="3586" max="3586" width="23" style="1" customWidth="1"/>
    <col min="3587" max="3587" width="15.28515625" style="1" customWidth="1"/>
    <col min="3588" max="3588" width="18.28515625" style="1" bestFit="1" customWidth="1"/>
    <col min="3589" max="3589" width="17.7109375" style="1" bestFit="1" customWidth="1"/>
    <col min="3590" max="3590" width="19.85546875" style="1" bestFit="1" customWidth="1"/>
    <col min="3591" max="3591" width="17.7109375" style="1" bestFit="1" customWidth="1"/>
    <col min="3592" max="3592" width="12.140625" style="1" bestFit="1" customWidth="1"/>
    <col min="3593" max="3593" width="14" style="1" bestFit="1" customWidth="1"/>
    <col min="3594" max="3594" width="14.28515625" style="1" bestFit="1" customWidth="1"/>
    <col min="3595" max="3595" width="18" style="1" customWidth="1"/>
    <col min="3596" max="3596" width="11.140625" style="1" customWidth="1"/>
    <col min="3597" max="3597" width="10.42578125" style="1" customWidth="1"/>
    <col min="3598" max="3598" width="14.5703125" style="1" customWidth="1"/>
    <col min="3599" max="3599" width="16.28515625" style="1" customWidth="1"/>
    <col min="3600" max="3600" width="33.140625" style="1" customWidth="1"/>
    <col min="3601" max="3602" width="0" style="1" hidden="1" customWidth="1"/>
    <col min="3603" max="3603" width="11.42578125" style="1"/>
    <col min="3604" max="3605" width="14.85546875" style="1" bestFit="1" customWidth="1"/>
    <col min="3606" max="3839" width="11.42578125" style="1"/>
    <col min="3840" max="3840" width="4.85546875" style="1" customWidth="1"/>
    <col min="3841" max="3841" width="38.42578125" style="1" customWidth="1"/>
    <col min="3842" max="3842" width="23" style="1" customWidth="1"/>
    <col min="3843" max="3843" width="15.28515625" style="1" customWidth="1"/>
    <col min="3844" max="3844" width="18.28515625" style="1" bestFit="1" customWidth="1"/>
    <col min="3845" max="3845" width="17.7109375" style="1" bestFit="1" customWidth="1"/>
    <col min="3846" max="3846" width="19.85546875" style="1" bestFit="1" customWidth="1"/>
    <col min="3847" max="3847" width="17.7109375" style="1" bestFit="1" customWidth="1"/>
    <col min="3848" max="3848" width="12.140625" style="1" bestFit="1" customWidth="1"/>
    <col min="3849" max="3849" width="14" style="1" bestFit="1" customWidth="1"/>
    <col min="3850" max="3850" width="14.28515625" style="1" bestFit="1" customWidth="1"/>
    <col min="3851" max="3851" width="18" style="1" customWidth="1"/>
    <col min="3852" max="3852" width="11.140625" style="1" customWidth="1"/>
    <col min="3853" max="3853" width="10.42578125" style="1" customWidth="1"/>
    <col min="3854" max="3854" width="14.5703125" style="1" customWidth="1"/>
    <col min="3855" max="3855" width="16.28515625" style="1" customWidth="1"/>
    <col min="3856" max="3856" width="33.140625" style="1" customWidth="1"/>
    <col min="3857" max="3858" width="0" style="1" hidden="1" customWidth="1"/>
    <col min="3859" max="3859" width="11.42578125" style="1"/>
    <col min="3860" max="3861" width="14.85546875" style="1" bestFit="1" customWidth="1"/>
    <col min="3862" max="4095" width="11.42578125" style="1"/>
    <col min="4096" max="4096" width="4.85546875" style="1" customWidth="1"/>
    <col min="4097" max="4097" width="38.42578125" style="1" customWidth="1"/>
    <col min="4098" max="4098" width="23" style="1" customWidth="1"/>
    <col min="4099" max="4099" width="15.28515625" style="1" customWidth="1"/>
    <col min="4100" max="4100" width="18.28515625" style="1" bestFit="1" customWidth="1"/>
    <col min="4101" max="4101" width="17.7109375" style="1" bestFit="1" customWidth="1"/>
    <col min="4102" max="4102" width="19.85546875" style="1" bestFit="1" customWidth="1"/>
    <col min="4103" max="4103" width="17.7109375" style="1" bestFit="1" customWidth="1"/>
    <col min="4104" max="4104" width="12.140625" style="1" bestFit="1" customWidth="1"/>
    <col min="4105" max="4105" width="14" style="1" bestFit="1" customWidth="1"/>
    <col min="4106" max="4106" width="14.28515625" style="1" bestFit="1" customWidth="1"/>
    <col min="4107" max="4107" width="18" style="1" customWidth="1"/>
    <col min="4108" max="4108" width="11.140625" style="1" customWidth="1"/>
    <col min="4109" max="4109" width="10.42578125" style="1" customWidth="1"/>
    <col min="4110" max="4110" width="14.5703125" style="1" customWidth="1"/>
    <col min="4111" max="4111" width="16.28515625" style="1" customWidth="1"/>
    <col min="4112" max="4112" width="33.140625" style="1" customWidth="1"/>
    <col min="4113" max="4114" width="0" style="1" hidden="1" customWidth="1"/>
    <col min="4115" max="4115" width="11.42578125" style="1"/>
    <col min="4116" max="4117" width="14.85546875" style="1" bestFit="1" customWidth="1"/>
    <col min="4118" max="4351" width="11.42578125" style="1"/>
    <col min="4352" max="4352" width="4.85546875" style="1" customWidth="1"/>
    <col min="4353" max="4353" width="38.42578125" style="1" customWidth="1"/>
    <col min="4354" max="4354" width="23" style="1" customWidth="1"/>
    <col min="4355" max="4355" width="15.28515625" style="1" customWidth="1"/>
    <col min="4356" max="4356" width="18.28515625" style="1" bestFit="1" customWidth="1"/>
    <col min="4357" max="4357" width="17.7109375" style="1" bestFit="1" customWidth="1"/>
    <col min="4358" max="4358" width="19.85546875" style="1" bestFit="1" customWidth="1"/>
    <col min="4359" max="4359" width="17.7109375" style="1" bestFit="1" customWidth="1"/>
    <col min="4360" max="4360" width="12.140625" style="1" bestFit="1" customWidth="1"/>
    <col min="4361" max="4361" width="14" style="1" bestFit="1" customWidth="1"/>
    <col min="4362" max="4362" width="14.28515625" style="1" bestFit="1" customWidth="1"/>
    <col min="4363" max="4363" width="18" style="1" customWidth="1"/>
    <col min="4364" max="4364" width="11.140625" style="1" customWidth="1"/>
    <col min="4365" max="4365" width="10.42578125" style="1" customWidth="1"/>
    <col min="4366" max="4366" width="14.5703125" style="1" customWidth="1"/>
    <col min="4367" max="4367" width="16.28515625" style="1" customWidth="1"/>
    <col min="4368" max="4368" width="33.140625" style="1" customWidth="1"/>
    <col min="4369" max="4370" width="0" style="1" hidden="1" customWidth="1"/>
    <col min="4371" max="4371" width="11.42578125" style="1"/>
    <col min="4372" max="4373" width="14.85546875" style="1" bestFit="1" customWidth="1"/>
    <col min="4374" max="4607" width="11.42578125" style="1"/>
    <col min="4608" max="4608" width="4.85546875" style="1" customWidth="1"/>
    <col min="4609" max="4609" width="38.42578125" style="1" customWidth="1"/>
    <col min="4610" max="4610" width="23" style="1" customWidth="1"/>
    <col min="4611" max="4611" width="15.28515625" style="1" customWidth="1"/>
    <col min="4612" max="4612" width="18.28515625" style="1" bestFit="1" customWidth="1"/>
    <col min="4613" max="4613" width="17.7109375" style="1" bestFit="1" customWidth="1"/>
    <col min="4614" max="4614" width="19.85546875" style="1" bestFit="1" customWidth="1"/>
    <col min="4615" max="4615" width="17.7109375" style="1" bestFit="1" customWidth="1"/>
    <col min="4616" max="4616" width="12.140625" style="1" bestFit="1" customWidth="1"/>
    <col min="4617" max="4617" width="14" style="1" bestFit="1" customWidth="1"/>
    <col min="4618" max="4618" width="14.28515625" style="1" bestFit="1" customWidth="1"/>
    <col min="4619" max="4619" width="18" style="1" customWidth="1"/>
    <col min="4620" max="4620" width="11.140625" style="1" customWidth="1"/>
    <col min="4621" max="4621" width="10.42578125" style="1" customWidth="1"/>
    <col min="4622" max="4622" width="14.5703125" style="1" customWidth="1"/>
    <col min="4623" max="4623" width="16.28515625" style="1" customWidth="1"/>
    <col min="4624" max="4624" width="33.140625" style="1" customWidth="1"/>
    <col min="4625" max="4626" width="0" style="1" hidden="1" customWidth="1"/>
    <col min="4627" max="4627" width="11.42578125" style="1"/>
    <col min="4628" max="4629" width="14.85546875" style="1" bestFit="1" customWidth="1"/>
    <col min="4630" max="4863" width="11.42578125" style="1"/>
    <col min="4864" max="4864" width="4.85546875" style="1" customWidth="1"/>
    <col min="4865" max="4865" width="38.42578125" style="1" customWidth="1"/>
    <col min="4866" max="4866" width="23" style="1" customWidth="1"/>
    <col min="4867" max="4867" width="15.28515625" style="1" customWidth="1"/>
    <col min="4868" max="4868" width="18.28515625" style="1" bestFit="1" customWidth="1"/>
    <col min="4869" max="4869" width="17.7109375" style="1" bestFit="1" customWidth="1"/>
    <col min="4870" max="4870" width="19.85546875" style="1" bestFit="1" customWidth="1"/>
    <col min="4871" max="4871" width="17.7109375" style="1" bestFit="1" customWidth="1"/>
    <col min="4872" max="4872" width="12.140625" style="1" bestFit="1" customWidth="1"/>
    <col min="4873" max="4873" width="14" style="1" bestFit="1" customWidth="1"/>
    <col min="4874" max="4874" width="14.28515625" style="1" bestFit="1" customWidth="1"/>
    <col min="4875" max="4875" width="18" style="1" customWidth="1"/>
    <col min="4876" max="4876" width="11.140625" style="1" customWidth="1"/>
    <col min="4877" max="4877" width="10.42578125" style="1" customWidth="1"/>
    <col min="4878" max="4878" width="14.5703125" style="1" customWidth="1"/>
    <col min="4879" max="4879" width="16.28515625" style="1" customWidth="1"/>
    <col min="4880" max="4880" width="33.140625" style="1" customWidth="1"/>
    <col min="4881" max="4882" width="0" style="1" hidden="1" customWidth="1"/>
    <col min="4883" max="4883" width="11.42578125" style="1"/>
    <col min="4884" max="4885" width="14.85546875" style="1" bestFit="1" customWidth="1"/>
    <col min="4886" max="5119" width="11.42578125" style="1"/>
    <col min="5120" max="5120" width="4.85546875" style="1" customWidth="1"/>
    <col min="5121" max="5121" width="38.42578125" style="1" customWidth="1"/>
    <col min="5122" max="5122" width="23" style="1" customWidth="1"/>
    <col min="5123" max="5123" width="15.28515625" style="1" customWidth="1"/>
    <col min="5124" max="5124" width="18.28515625" style="1" bestFit="1" customWidth="1"/>
    <col min="5125" max="5125" width="17.7109375" style="1" bestFit="1" customWidth="1"/>
    <col min="5126" max="5126" width="19.85546875" style="1" bestFit="1" customWidth="1"/>
    <col min="5127" max="5127" width="17.7109375" style="1" bestFit="1" customWidth="1"/>
    <col min="5128" max="5128" width="12.140625" style="1" bestFit="1" customWidth="1"/>
    <col min="5129" max="5129" width="14" style="1" bestFit="1" customWidth="1"/>
    <col min="5130" max="5130" width="14.28515625" style="1" bestFit="1" customWidth="1"/>
    <col min="5131" max="5131" width="18" style="1" customWidth="1"/>
    <col min="5132" max="5132" width="11.140625" style="1" customWidth="1"/>
    <col min="5133" max="5133" width="10.42578125" style="1" customWidth="1"/>
    <col min="5134" max="5134" width="14.5703125" style="1" customWidth="1"/>
    <col min="5135" max="5135" width="16.28515625" style="1" customWidth="1"/>
    <col min="5136" max="5136" width="33.140625" style="1" customWidth="1"/>
    <col min="5137" max="5138" width="0" style="1" hidden="1" customWidth="1"/>
    <col min="5139" max="5139" width="11.42578125" style="1"/>
    <col min="5140" max="5141" width="14.85546875" style="1" bestFit="1" customWidth="1"/>
    <col min="5142" max="5375" width="11.42578125" style="1"/>
    <col min="5376" max="5376" width="4.85546875" style="1" customWidth="1"/>
    <col min="5377" max="5377" width="38.42578125" style="1" customWidth="1"/>
    <col min="5378" max="5378" width="23" style="1" customWidth="1"/>
    <col min="5379" max="5379" width="15.28515625" style="1" customWidth="1"/>
    <col min="5380" max="5380" width="18.28515625" style="1" bestFit="1" customWidth="1"/>
    <col min="5381" max="5381" width="17.7109375" style="1" bestFit="1" customWidth="1"/>
    <col min="5382" max="5382" width="19.85546875" style="1" bestFit="1" customWidth="1"/>
    <col min="5383" max="5383" width="17.7109375" style="1" bestFit="1" customWidth="1"/>
    <col min="5384" max="5384" width="12.140625" style="1" bestFit="1" customWidth="1"/>
    <col min="5385" max="5385" width="14" style="1" bestFit="1" customWidth="1"/>
    <col min="5386" max="5386" width="14.28515625" style="1" bestFit="1" customWidth="1"/>
    <col min="5387" max="5387" width="18" style="1" customWidth="1"/>
    <col min="5388" max="5388" width="11.140625" style="1" customWidth="1"/>
    <col min="5389" max="5389" width="10.42578125" style="1" customWidth="1"/>
    <col min="5390" max="5390" width="14.5703125" style="1" customWidth="1"/>
    <col min="5391" max="5391" width="16.28515625" style="1" customWidth="1"/>
    <col min="5392" max="5392" width="33.140625" style="1" customWidth="1"/>
    <col min="5393" max="5394" width="0" style="1" hidden="1" customWidth="1"/>
    <col min="5395" max="5395" width="11.42578125" style="1"/>
    <col min="5396" max="5397" width="14.85546875" style="1" bestFit="1" customWidth="1"/>
    <col min="5398" max="5631" width="11.42578125" style="1"/>
    <col min="5632" max="5632" width="4.85546875" style="1" customWidth="1"/>
    <col min="5633" max="5633" width="38.42578125" style="1" customWidth="1"/>
    <col min="5634" max="5634" width="23" style="1" customWidth="1"/>
    <col min="5635" max="5635" width="15.28515625" style="1" customWidth="1"/>
    <col min="5636" max="5636" width="18.28515625" style="1" bestFit="1" customWidth="1"/>
    <col min="5637" max="5637" width="17.7109375" style="1" bestFit="1" customWidth="1"/>
    <col min="5638" max="5638" width="19.85546875" style="1" bestFit="1" customWidth="1"/>
    <col min="5639" max="5639" width="17.7109375" style="1" bestFit="1" customWidth="1"/>
    <col min="5640" max="5640" width="12.140625" style="1" bestFit="1" customWidth="1"/>
    <col min="5641" max="5641" width="14" style="1" bestFit="1" customWidth="1"/>
    <col min="5642" max="5642" width="14.28515625" style="1" bestFit="1" customWidth="1"/>
    <col min="5643" max="5643" width="18" style="1" customWidth="1"/>
    <col min="5644" max="5644" width="11.140625" style="1" customWidth="1"/>
    <col min="5645" max="5645" width="10.42578125" style="1" customWidth="1"/>
    <col min="5646" max="5646" width="14.5703125" style="1" customWidth="1"/>
    <col min="5647" max="5647" width="16.28515625" style="1" customWidth="1"/>
    <col min="5648" max="5648" width="33.140625" style="1" customWidth="1"/>
    <col min="5649" max="5650" width="0" style="1" hidden="1" customWidth="1"/>
    <col min="5651" max="5651" width="11.42578125" style="1"/>
    <col min="5652" max="5653" width="14.85546875" style="1" bestFit="1" customWidth="1"/>
    <col min="5654" max="5887" width="11.42578125" style="1"/>
    <col min="5888" max="5888" width="4.85546875" style="1" customWidth="1"/>
    <col min="5889" max="5889" width="38.42578125" style="1" customWidth="1"/>
    <col min="5890" max="5890" width="23" style="1" customWidth="1"/>
    <col min="5891" max="5891" width="15.28515625" style="1" customWidth="1"/>
    <col min="5892" max="5892" width="18.28515625" style="1" bestFit="1" customWidth="1"/>
    <col min="5893" max="5893" width="17.7109375" style="1" bestFit="1" customWidth="1"/>
    <col min="5894" max="5894" width="19.85546875" style="1" bestFit="1" customWidth="1"/>
    <col min="5895" max="5895" width="17.7109375" style="1" bestFit="1" customWidth="1"/>
    <col min="5896" max="5896" width="12.140625" style="1" bestFit="1" customWidth="1"/>
    <col min="5897" max="5897" width="14" style="1" bestFit="1" customWidth="1"/>
    <col min="5898" max="5898" width="14.28515625" style="1" bestFit="1" customWidth="1"/>
    <col min="5899" max="5899" width="18" style="1" customWidth="1"/>
    <col min="5900" max="5900" width="11.140625" style="1" customWidth="1"/>
    <col min="5901" max="5901" width="10.42578125" style="1" customWidth="1"/>
    <col min="5902" max="5902" width="14.5703125" style="1" customWidth="1"/>
    <col min="5903" max="5903" width="16.28515625" style="1" customWidth="1"/>
    <col min="5904" max="5904" width="33.140625" style="1" customWidth="1"/>
    <col min="5905" max="5906" width="0" style="1" hidden="1" customWidth="1"/>
    <col min="5907" max="5907" width="11.42578125" style="1"/>
    <col min="5908" max="5909" width="14.85546875" style="1" bestFit="1" customWidth="1"/>
    <col min="5910" max="6143" width="11.42578125" style="1"/>
    <col min="6144" max="6144" width="4.85546875" style="1" customWidth="1"/>
    <col min="6145" max="6145" width="38.42578125" style="1" customWidth="1"/>
    <col min="6146" max="6146" width="23" style="1" customWidth="1"/>
    <col min="6147" max="6147" width="15.28515625" style="1" customWidth="1"/>
    <col min="6148" max="6148" width="18.28515625" style="1" bestFit="1" customWidth="1"/>
    <col min="6149" max="6149" width="17.7109375" style="1" bestFit="1" customWidth="1"/>
    <col min="6150" max="6150" width="19.85546875" style="1" bestFit="1" customWidth="1"/>
    <col min="6151" max="6151" width="17.7109375" style="1" bestFit="1" customWidth="1"/>
    <col min="6152" max="6152" width="12.140625" style="1" bestFit="1" customWidth="1"/>
    <col min="6153" max="6153" width="14" style="1" bestFit="1" customWidth="1"/>
    <col min="6154" max="6154" width="14.28515625" style="1" bestFit="1" customWidth="1"/>
    <col min="6155" max="6155" width="18" style="1" customWidth="1"/>
    <col min="6156" max="6156" width="11.140625" style="1" customWidth="1"/>
    <col min="6157" max="6157" width="10.42578125" style="1" customWidth="1"/>
    <col min="6158" max="6158" width="14.5703125" style="1" customWidth="1"/>
    <col min="6159" max="6159" width="16.28515625" style="1" customWidth="1"/>
    <col min="6160" max="6160" width="33.140625" style="1" customWidth="1"/>
    <col min="6161" max="6162" width="0" style="1" hidden="1" customWidth="1"/>
    <col min="6163" max="6163" width="11.42578125" style="1"/>
    <col min="6164" max="6165" width="14.85546875" style="1" bestFit="1" customWidth="1"/>
    <col min="6166" max="6399" width="11.42578125" style="1"/>
    <col min="6400" max="6400" width="4.85546875" style="1" customWidth="1"/>
    <col min="6401" max="6401" width="38.42578125" style="1" customWidth="1"/>
    <col min="6402" max="6402" width="23" style="1" customWidth="1"/>
    <col min="6403" max="6403" width="15.28515625" style="1" customWidth="1"/>
    <col min="6404" max="6404" width="18.28515625" style="1" bestFit="1" customWidth="1"/>
    <col min="6405" max="6405" width="17.7109375" style="1" bestFit="1" customWidth="1"/>
    <col min="6406" max="6406" width="19.85546875" style="1" bestFit="1" customWidth="1"/>
    <col min="6407" max="6407" width="17.7109375" style="1" bestFit="1" customWidth="1"/>
    <col min="6408" max="6408" width="12.140625" style="1" bestFit="1" customWidth="1"/>
    <col min="6409" max="6409" width="14" style="1" bestFit="1" customWidth="1"/>
    <col min="6410" max="6410" width="14.28515625" style="1" bestFit="1" customWidth="1"/>
    <col min="6411" max="6411" width="18" style="1" customWidth="1"/>
    <col min="6412" max="6412" width="11.140625" style="1" customWidth="1"/>
    <col min="6413" max="6413" width="10.42578125" style="1" customWidth="1"/>
    <col min="6414" max="6414" width="14.5703125" style="1" customWidth="1"/>
    <col min="6415" max="6415" width="16.28515625" style="1" customWidth="1"/>
    <col min="6416" max="6416" width="33.140625" style="1" customWidth="1"/>
    <col min="6417" max="6418" width="0" style="1" hidden="1" customWidth="1"/>
    <col min="6419" max="6419" width="11.42578125" style="1"/>
    <col min="6420" max="6421" width="14.85546875" style="1" bestFit="1" customWidth="1"/>
    <col min="6422" max="6655" width="11.42578125" style="1"/>
    <col min="6656" max="6656" width="4.85546875" style="1" customWidth="1"/>
    <col min="6657" max="6657" width="38.42578125" style="1" customWidth="1"/>
    <col min="6658" max="6658" width="23" style="1" customWidth="1"/>
    <col min="6659" max="6659" width="15.28515625" style="1" customWidth="1"/>
    <col min="6660" max="6660" width="18.28515625" style="1" bestFit="1" customWidth="1"/>
    <col min="6661" max="6661" width="17.7109375" style="1" bestFit="1" customWidth="1"/>
    <col min="6662" max="6662" width="19.85546875" style="1" bestFit="1" customWidth="1"/>
    <col min="6663" max="6663" width="17.7109375" style="1" bestFit="1" customWidth="1"/>
    <col min="6664" max="6664" width="12.140625" style="1" bestFit="1" customWidth="1"/>
    <col min="6665" max="6665" width="14" style="1" bestFit="1" customWidth="1"/>
    <col min="6666" max="6666" width="14.28515625" style="1" bestFit="1" customWidth="1"/>
    <col min="6667" max="6667" width="18" style="1" customWidth="1"/>
    <col min="6668" max="6668" width="11.140625" style="1" customWidth="1"/>
    <col min="6669" max="6669" width="10.42578125" style="1" customWidth="1"/>
    <col min="6670" max="6670" width="14.5703125" style="1" customWidth="1"/>
    <col min="6671" max="6671" width="16.28515625" style="1" customWidth="1"/>
    <col min="6672" max="6672" width="33.140625" style="1" customWidth="1"/>
    <col min="6673" max="6674" width="0" style="1" hidden="1" customWidth="1"/>
    <col min="6675" max="6675" width="11.42578125" style="1"/>
    <col min="6676" max="6677" width="14.85546875" style="1" bestFit="1" customWidth="1"/>
    <col min="6678" max="6911" width="11.42578125" style="1"/>
    <col min="6912" max="6912" width="4.85546875" style="1" customWidth="1"/>
    <col min="6913" max="6913" width="38.42578125" style="1" customWidth="1"/>
    <col min="6914" max="6914" width="23" style="1" customWidth="1"/>
    <col min="6915" max="6915" width="15.28515625" style="1" customWidth="1"/>
    <col min="6916" max="6916" width="18.28515625" style="1" bestFit="1" customWidth="1"/>
    <col min="6917" max="6917" width="17.7109375" style="1" bestFit="1" customWidth="1"/>
    <col min="6918" max="6918" width="19.85546875" style="1" bestFit="1" customWidth="1"/>
    <col min="6919" max="6919" width="17.7109375" style="1" bestFit="1" customWidth="1"/>
    <col min="6920" max="6920" width="12.140625" style="1" bestFit="1" customWidth="1"/>
    <col min="6921" max="6921" width="14" style="1" bestFit="1" customWidth="1"/>
    <col min="6922" max="6922" width="14.28515625" style="1" bestFit="1" customWidth="1"/>
    <col min="6923" max="6923" width="18" style="1" customWidth="1"/>
    <col min="6924" max="6924" width="11.140625" style="1" customWidth="1"/>
    <col min="6925" max="6925" width="10.42578125" style="1" customWidth="1"/>
    <col min="6926" max="6926" width="14.5703125" style="1" customWidth="1"/>
    <col min="6927" max="6927" width="16.28515625" style="1" customWidth="1"/>
    <col min="6928" max="6928" width="33.140625" style="1" customWidth="1"/>
    <col min="6929" max="6930" width="0" style="1" hidden="1" customWidth="1"/>
    <col min="6931" max="6931" width="11.42578125" style="1"/>
    <col min="6932" max="6933" width="14.85546875" style="1" bestFit="1" customWidth="1"/>
    <col min="6934" max="7167" width="11.42578125" style="1"/>
    <col min="7168" max="7168" width="4.85546875" style="1" customWidth="1"/>
    <col min="7169" max="7169" width="38.42578125" style="1" customWidth="1"/>
    <col min="7170" max="7170" width="23" style="1" customWidth="1"/>
    <col min="7171" max="7171" width="15.28515625" style="1" customWidth="1"/>
    <col min="7172" max="7172" width="18.28515625" style="1" bestFit="1" customWidth="1"/>
    <col min="7173" max="7173" width="17.7109375" style="1" bestFit="1" customWidth="1"/>
    <col min="7174" max="7174" width="19.85546875" style="1" bestFit="1" customWidth="1"/>
    <col min="7175" max="7175" width="17.7109375" style="1" bestFit="1" customWidth="1"/>
    <col min="7176" max="7176" width="12.140625" style="1" bestFit="1" customWidth="1"/>
    <col min="7177" max="7177" width="14" style="1" bestFit="1" customWidth="1"/>
    <col min="7178" max="7178" width="14.28515625" style="1" bestFit="1" customWidth="1"/>
    <col min="7179" max="7179" width="18" style="1" customWidth="1"/>
    <col min="7180" max="7180" width="11.140625" style="1" customWidth="1"/>
    <col min="7181" max="7181" width="10.42578125" style="1" customWidth="1"/>
    <col min="7182" max="7182" width="14.5703125" style="1" customWidth="1"/>
    <col min="7183" max="7183" width="16.28515625" style="1" customWidth="1"/>
    <col min="7184" max="7184" width="33.140625" style="1" customWidth="1"/>
    <col min="7185" max="7186" width="0" style="1" hidden="1" customWidth="1"/>
    <col min="7187" max="7187" width="11.42578125" style="1"/>
    <col min="7188" max="7189" width="14.85546875" style="1" bestFit="1" customWidth="1"/>
    <col min="7190" max="7423" width="11.42578125" style="1"/>
    <col min="7424" max="7424" width="4.85546875" style="1" customWidth="1"/>
    <col min="7425" max="7425" width="38.42578125" style="1" customWidth="1"/>
    <col min="7426" max="7426" width="23" style="1" customWidth="1"/>
    <col min="7427" max="7427" width="15.28515625" style="1" customWidth="1"/>
    <col min="7428" max="7428" width="18.28515625" style="1" bestFit="1" customWidth="1"/>
    <col min="7429" max="7429" width="17.7109375" style="1" bestFit="1" customWidth="1"/>
    <col min="7430" max="7430" width="19.85546875" style="1" bestFit="1" customWidth="1"/>
    <col min="7431" max="7431" width="17.7109375" style="1" bestFit="1" customWidth="1"/>
    <col min="7432" max="7432" width="12.140625" style="1" bestFit="1" customWidth="1"/>
    <col min="7433" max="7433" width="14" style="1" bestFit="1" customWidth="1"/>
    <col min="7434" max="7434" width="14.28515625" style="1" bestFit="1" customWidth="1"/>
    <col min="7435" max="7435" width="18" style="1" customWidth="1"/>
    <col min="7436" max="7436" width="11.140625" style="1" customWidth="1"/>
    <col min="7437" max="7437" width="10.42578125" style="1" customWidth="1"/>
    <col min="7438" max="7438" width="14.5703125" style="1" customWidth="1"/>
    <col min="7439" max="7439" width="16.28515625" style="1" customWidth="1"/>
    <col min="7440" max="7440" width="33.140625" style="1" customWidth="1"/>
    <col min="7441" max="7442" width="0" style="1" hidden="1" customWidth="1"/>
    <col min="7443" max="7443" width="11.42578125" style="1"/>
    <col min="7444" max="7445" width="14.85546875" style="1" bestFit="1" customWidth="1"/>
    <col min="7446" max="7679" width="11.42578125" style="1"/>
    <col min="7680" max="7680" width="4.85546875" style="1" customWidth="1"/>
    <col min="7681" max="7681" width="38.42578125" style="1" customWidth="1"/>
    <col min="7682" max="7682" width="23" style="1" customWidth="1"/>
    <col min="7683" max="7683" width="15.28515625" style="1" customWidth="1"/>
    <col min="7684" max="7684" width="18.28515625" style="1" bestFit="1" customWidth="1"/>
    <col min="7685" max="7685" width="17.7109375" style="1" bestFit="1" customWidth="1"/>
    <col min="7686" max="7686" width="19.85546875" style="1" bestFit="1" customWidth="1"/>
    <col min="7687" max="7687" width="17.7109375" style="1" bestFit="1" customWidth="1"/>
    <col min="7688" max="7688" width="12.140625" style="1" bestFit="1" customWidth="1"/>
    <col min="7689" max="7689" width="14" style="1" bestFit="1" customWidth="1"/>
    <col min="7690" max="7690" width="14.28515625" style="1" bestFit="1" customWidth="1"/>
    <col min="7691" max="7691" width="18" style="1" customWidth="1"/>
    <col min="7692" max="7692" width="11.140625" style="1" customWidth="1"/>
    <col min="7693" max="7693" width="10.42578125" style="1" customWidth="1"/>
    <col min="7694" max="7694" width="14.5703125" style="1" customWidth="1"/>
    <col min="7695" max="7695" width="16.28515625" style="1" customWidth="1"/>
    <col min="7696" max="7696" width="33.140625" style="1" customWidth="1"/>
    <col min="7697" max="7698" width="0" style="1" hidden="1" customWidth="1"/>
    <col min="7699" max="7699" width="11.42578125" style="1"/>
    <col min="7700" max="7701" width="14.85546875" style="1" bestFit="1" customWidth="1"/>
    <col min="7702" max="7935" width="11.42578125" style="1"/>
    <col min="7936" max="7936" width="4.85546875" style="1" customWidth="1"/>
    <col min="7937" max="7937" width="38.42578125" style="1" customWidth="1"/>
    <col min="7938" max="7938" width="23" style="1" customWidth="1"/>
    <col min="7939" max="7939" width="15.28515625" style="1" customWidth="1"/>
    <col min="7940" max="7940" width="18.28515625" style="1" bestFit="1" customWidth="1"/>
    <col min="7941" max="7941" width="17.7109375" style="1" bestFit="1" customWidth="1"/>
    <col min="7942" max="7942" width="19.85546875" style="1" bestFit="1" customWidth="1"/>
    <col min="7943" max="7943" width="17.7109375" style="1" bestFit="1" customWidth="1"/>
    <col min="7944" max="7944" width="12.140625" style="1" bestFit="1" customWidth="1"/>
    <col min="7945" max="7945" width="14" style="1" bestFit="1" customWidth="1"/>
    <col min="7946" max="7946" width="14.28515625" style="1" bestFit="1" customWidth="1"/>
    <col min="7947" max="7947" width="18" style="1" customWidth="1"/>
    <col min="7948" max="7948" width="11.140625" style="1" customWidth="1"/>
    <col min="7949" max="7949" width="10.42578125" style="1" customWidth="1"/>
    <col min="7950" max="7950" width="14.5703125" style="1" customWidth="1"/>
    <col min="7951" max="7951" width="16.28515625" style="1" customWidth="1"/>
    <col min="7952" max="7952" width="33.140625" style="1" customWidth="1"/>
    <col min="7953" max="7954" width="0" style="1" hidden="1" customWidth="1"/>
    <col min="7955" max="7955" width="11.42578125" style="1"/>
    <col min="7956" max="7957" width="14.85546875" style="1" bestFit="1" customWidth="1"/>
    <col min="7958" max="8191" width="11.42578125" style="1"/>
    <col min="8192" max="8192" width="4.85546875" style="1" customWidth="1"/>
    <col min="8193" max="8193" width="38.42578125" style="1" customWidth="1"/>
    <col min="8194" max="8194" width="23" style="1" customWidth="1"/>
    <col min="8195" max="8195" width="15.28515625" style="1" customWidth="1"/>
    <col min="8196" max="8196" width="18.28515625" style="1" bestFit="1" customWidth="1"/>
    <col min="8197" max="8197" width="17.7109375" style="1" bestFit="1" customWidth="1"/>
    <col min="8198" max="8198" width="19.85546875" style="1" bestFit="1" customWidth="1"/>
    <col min="8199" max="8199" width="17.7109375" style="1" bestFit="1" customWidth="1"/>
    <col min="8200" max="8200" width="12.140625" style="1" bestFit="1" customWidth="1"/>
    <col min="8201" max="8201" width="14" style="1" bestFit="1" customWidth="1"/>
    <col min="8202" max="8202" width="14.28515625" style="1" bestFit="1" customWidth="1"/>
    <col min="8203" max="8203" width="18" style="1" customWidth="1"/>
    <col min="8204" max="8204" width="11.140625" style="1" customWidth="1"/>
    <col min="8205" max="8205" width="10.42578125" style="1" customWidth="1"/>
    <col min="8206" max="8206" width="14.5703125" style="1" customWidth="1"/>
    <col min="8207" max="8207" width="16.28515625" style="1" customWidth="1"/>
    <col min="8208" max="8208" width="33.140625" style="1" customWidth="1"/>
    <col min="8209" max="8210" width="0" style="1" hidden="1" customWidth="1"/>
    <col min="8211" max="8211" width="11.42578125" style="1"/>
    <col min="8212" max="8213" width="14.85546875" style="1" bestFit="1" customWidth="1"/>
    <col min="8214" max="8447" width="11.42578125" style="1"/>
    <col min="8448" max="8448" width="4.85546875" style="1" customWidth="1"/>
    <col min="8449" max="8449" width="38.42578125" style="1" customWidth="1"/>
    <col min="8450" max="8450" width="23" style="1" customWidth="1"/>
    <col min="8451" max="8451" width="15.28515625" style="1" customWidth="1"/>
    <col min="8452" max="8452" width="18.28515625" style="1" bestFit="1" customWidth="1"/>
    <col min="8453" max="8453" width="17.7109375" style="1" bestFit="1" customWidth="1"/>
    <col min="8454" max="8454" width="19.85546875" style="1" bestFit="1" customWidth="1"/>
    <col min="8455" max="8455" width="17.7109375" style="1" bestFit="1" customWidth="1"/>
    <col min="8456" max="8456" width="12.140625" style="1" bestFit="1" customWidth="1"/>
    <col min="8457" max="8457" width="14" style="1" bestFit="1" customWidth="1"/>
    <col min="8458" max="8458" width="14.28515625" style="1" bestFit="1" customWidth="1"/>
    <col min="8459" max="8459" width="18" style="1" customWidth="1"/>
    <col min="8460" max="8460" width="11.140625" style="1" customWidth="1"/>
    <col min="8461" max="8461" width="10.42578125" style="1" customWidth="1"/>
    <col min="8462" max="8462" width="14.5703125" style="1" customWidth="1"/>
    <col min="8463" max="8463" width="16.28515625" style="1" customWidth="1"/>
    <col min="8464" max="8464" width="33.140625" style="1" customWidth="1"/>
    <col min="8465" max="8466" width="0" style="1" hidden="1" customWidth="1"/>
    <col min="8467" max="8467" width="11.42578125" style="1"/>
    <col min="8468" max="8469" width="14.85546875" style="1" bestFit="1" customWidth="1"/>
    <col min="8470" max="8703" width="11.42578125" style="1"/>
    <col min="8704" max="8704" width="4.85546875" style="1" customWidth="1"/>
    <col min="8705" max="8705" width="38.42578125" style="1" customWidth="1"/>
    <col min="8706" max="8706" width="23" style="1" customWidth="1"/>
    <col min="8707" max="8707" width="15.28515625" style="1" customWidth="1"/>
    <col min="8708" max="8708" width="18.28515625" style="1" bestFit="1" customWidth="1"/>
    <col min="8709" max="8709" width="17.7109375" style="1" bestFit="1" customWidth="1"/>
    <col min="8710" max="8710" width="19.85546875" style="1" bestFit="1" customWidth="1"/>
    <col min="8711" max="8711" width="17.7109375" style="1" bestFit="1" customWidth="1"/>
    <col min="8712" max="8712" width="12.140625" style="1" bestFit="1" customWidth="1"/>
    <col min="8713" max="8713" width="14" style="1" bestFit="1" customWidth="1"/>
    <col min="8714" max="8714" width="14.28515625" style="1" bestFit="1" customWidth="1"/>
    <col min="8715" max="8715" width="18" style="1" customWidth="1"/>
    <col min="8716" max="8716" width="11.140625" style="1" customWidth="1"/>
    <col min="8717" max="8717" width="10.42578125" style="1" customWidth="1"/>
    <col min="8718" max="8718" width="14.5703125" style="1" customWidth="1"/>
    <col min="8719" max="8719" width="16.28515625" style="1" customWidth="1"/>
    <col min="8720" max="8720" width="33.140625" style="1" customWidth="1"/>
    <col min="8721" max="8722" width="0" style="1" hidden="1" customWidth="1"/>
    <col min="8723" max="8723" width="11.42578125" style="1"/>
    <col min="8724" max="8725" width="14.85546875" style="1" bestFit="1" customWidth="1"/>
    <col min="8726" max="8959" width="11.42578125" style="1"/>
    <col min="8960" max="8960" width="4.85546875" style="1" customWidth="1"/>
    <col min="8961" max="8961" width="38.42578125" style="1" customWidth="1"/>
    <col min="8962" max="8962" width="23" style="1" customWidth="1"/>
    <col min="8963" max="8963" width="15.28515625" style="1" customWidth="1"/>
    <col min="8964" max="8964" width="18.28515625" style="1" bestFit="1" customWidth="1"/>
    <col min="8965" max="8965" width="17.7109375" style="1" bestFit="1" customWidth="1"/>
    <col min="8966" max="8966" width="19.85546875" style="1" bestFit="1" customWidth="1"/>
    <col min="8967" max="8967" width="17.7109375" style="1" bestFit="1" customWidth="1"/>
    <col min="8968" max="8968" width="12.140625" style="1" bestFit="1" customWidth="1"/>
    <col min="8969" max="8969" width="14" style="1" bestFit="1" customWidth="1"/>
    <col min="8970" max="8970" width="14.28515625" style="1" bestFit="1" customWidth="1"/>
    <col min="8971" max="8971" width="18" style="1" customWidth="1"/>
    <col min="8972" max="8972" width="11.140625" style="1" customWidth="1"/>
    <col min="8973" max="8973" width="10.42578125" style="1" customWidth="1"/>
    <col min="8974" max="8974" width="14.5703125" style="1" customWidth="1"/>
    <col min="8975" max="8975" width="16.28515625" style="1" customWidth="1"/>
    <col min="8976" max="8976" width="33.140625" style="1" customWidth="1"/>
    <col min="8977" max="8978" width="0" style="1" hidden="1" customWidth="1"/>
    <col min="8979" max="8979" width="11.42578125" style="1"/>
    <col min="8980" max="8981" width="14.85546875" style="1" bestFit="1" customWidth="1"/>
    <col min="8982" max="9215" width="11.42578125" style="1"/>
    <col min="9216" max="9216" width="4.85546875" style="1" customWidth="1"/>
    <col min="9217" max="9217" width="38.42578125" style="1" customWidth="1"/>
    <col min="9218" max="9218" width="23" style="1" customWidth="1"/>
    <col min="9219" max="9219" width="15.28515625" style="1" customWidth="1"/>
    <col min="9220" max="9220" width="18.28515625" style="1" bestFit="1" customWidth="1"/>
    <col min="9221" max="9221" width="17.7109375" style="1" bestFit="1" customWidth="1"/>
    <col min="9222" max="9222" width="19.85546875" style="1" bestFit="1" customWidth="1"/>
    <col min="9223" max="9223" width="17.7109375" style="1" bestFit="1" customWidth="1"/>
    <col min="9224" max="9224" width="12.140625" style="1" bestFit="1" customWidth="1"/>
    <col min="9225" max="9225" width="14" style="1" bestFit="1" customWidth="1"/>
    <col min="9226" max="9226" width="14.28515625" style="1" bestFit="1" customWidth="1"/>
    <col min="9227" max="9227" width="18" style="1" customWidth="1"/>
    <col min="9228" max="9228" width="11.140625" style="1" customWidth="1"/>
    <col min="9229" max="9229" width="10.42578125" style="1" customWidth="1"/>
    <col min="9230" max="9230" width="14.5703125" style="1" customWidth="1"/>
    <col min="9231" max="9231" width="16.28515625" style="1" customWidth="1"/>
    <col min="9232" max="9232" width="33.140625" style="1" customWidth="1"/>
    <col min="9233" max="9234" width="0" style="1" hidden="1" customWidth="1"/>
    <col min="9235" max="9235" width="11.42578125" style="1"/>
    <col min="9236" max="9237" width="14.85546875" style="1" bestFit="1" customWidth="1"/>
    <col min="9238" max="9471" width="11.42578125" style="1"/>
    <col min="9472" max="9472" width="4.85546875" style="1" customWidth="1"/>
    <col min="9473" max="9473" width="38.42578125" style="1" customWidth="1"/>
    <col min="9474" max="9474" width="23" style="1" customWidth="1"/>
    <col min="9475" max="9475" width="15.28515625" style="1" customWidth="1"/>
    <col min="9476" max="9476" width="18.28515625" style="1" bestFit="1" customWidth="1"/>
    <col min="9477" max="9477" width="17.7109375" style="1" bestFit="1" customWidth="1"/>
    <col min="9478" max="9478" width="19.85546875" style="1" bestFit="1" customWidth="1"/>
    <col min="9479" max="9479" width="17.7109375" style="1" bestFit="1" customWidth="1"/>
    <col min="9480" max="9480" width="12.140625" style="1" bestFit="1" customWidth="1"/>
    <col min="9481" max="9481" width="14" style="1" bestFit="1" customWidth="1"/>
    <col min="9482" max="9482" width="14.28515625" style="1" bestFit="1" customWidth="1"/>
    <col min="9483" max="9483" width="18" style="1" customWidth="1"/>
    <col min="9484" max="9484" width="11.140625" style="1" customWidth="1"/>
    <col min="9485" max="9485" width="10.42578125" style="1" customWidth="1"/>
    <col min="9486" max="9486" width="14.5703125" style="1" customWidth="1"/>
    <col min="9487" max="9487" width="16.28515625" style="1" customWidth="1"/>
    <col min="9488" max="9488" width="33.140625" style="1" customWidth="1"/>
    <col min="9489" max="9490" width="0" style="1" hidden="1" customWidth="1"/>
    <col min="9491" max="9491" width="11.42578125" style="1"/>
    <col min="9492" max="9493" width="14.85546875" style="1" bestFit="1" customWidth="1"/>
    <col min="9494" max="9727" width="11.42578125" style="1"/>
    <col min="9728" max="9728" width="4.85546875" style="1" customWidth="1"/>
    <col min="9729" max="9729" width="38.42578125" style="1" customWidth="1"/>
    <col min="9730" max="9730" width="23" style="1" customWidth="1"/>
    <col min="9731" max="9731" width="15.28515625" style="1" customWidth="1"/>
    <col min="9732" max="9732" width="18.28515625" style="1" bestFit="1" customWidth="1"/>
    <col min="9733" max="9733" width="17.7109375" style="1" bestFit="1" customWidth="1"/>
    <col min="9734" max="9734" width="19.85546875" style="1" bestFit="1" customWidth="1"/>
    <col min="9735" max="9735" width="17.7109375" style="1" bestFit="1" customWidth="1"/>
    <col min="9736" max="9736" width="12.140625" style="1" bestFit="1" customWidth="1"/>
    <col min="9737" max="9737" width="14" style="1" bestFit="1" customWidth="1"/>
    <col min="9738" max="9738" width="14.28515625" style="1" bestFit="1" customWidth="1"/>
    <col min="9739" max="9739" width="18" style="1" customWidth="1"/>
    <col min="9740" max="9740" width="11.140625" style="1" customWidth="1"/>
    <col min="9741" max="9741" width="10.42578125" style="1" customWidth="1"/>
    <col min="9742" max="9742" width="14.5703125" style="1" customWidth="1"/>
    <col min="9743" max="9743" width="16.28515625" style="1" customWidth="1"/>
    <col min="9744" max="9744" width="33.140625" style="1" customWidth="1"/>
    <col min="9745" max="9746" width="0" style="1" hidden="1" customWidth="1"/>
    <col min="9747" max="9747" width="11.42578125" style="1"/>
    <col min="9748" max="9749" width="14.85546875" style="1" bestFit="1" customWidth="1"/>
    <col min="9750" max="9983" width="11.42578125" style="1"/>
    <col min="9984" max="9984" width="4.85546875" style="1" customWidth="1"/>
    <col min="9985" max="9985" width="38.42578125" style="1" customWidth="1"/>
    <col min="9986" max="9986" width="23" style="1" customWidth="1"/>
    <col min="9987" max="9987" width="15.28515625" style="1" customWidth="1"/>
    <col min="9988" max="9988" width="18.28515625" style="1" bestFit="1" customWidth="1"/>
    <col min="9989" max="9989" width="17.7109375" style="1" bestFit="1" customWidth="1"/>
    <col min="9990" max="9990" width="19.85546875" style="1" bestFit="1" customWidth="1"/>
    <col min="9991" max="9991" width="17.7109375" style="1" bestFit="1" customWidth="1"/>
    <col min="9992" max="9992" width="12.140625" style="1" bestFit="1" customWidth="1"/>
    <col min="9993" max="9993" width="14" style="1" bestFit="1" customWidth="1"/>
    <col min="9994" max="9994" width="14.28515625" style="1" bestFit="1" customWidth="1"/>
    <col min="9995" max="9995" width="18" style="1" customWidth="1"/>
    <col min="9996" max="9996" width="11.140625" style="1" customWidth="1"/>
    <col min="9997" max="9997" width="10.42578125" style="1" customWidth="1"/>
    <col min="9998" max="9998" width="14.5703125" style="1" customWidth="1"/>
    <col min="9999" max="9999" width="16.28515625" style="1" customWidth="1"/>
    <col min="10000" max="10000" width="33.140625" style="1" customWidth="1"/>
    <col min="10001" max="10002" width="0" style="1" hidden="1" customWidth="1"/>
    <col min="10003" max="10003" width="11.42578125" style="1"/>
    <col min="10004" max="10005" width="14.85546875" style="1" bestFit="1" customWidth="1"/>
    <col min="10006" max="10239" width="11.42578125" style="1"/>
    <col min="10240" max="10240" width="4.85546875" style="1" customWidth="1"/>
    <col min="10241" max="10241" width="38.42578125" style="1" customWidth="1"/>
    <col min="10242" max="10242" width="23" style="1" customWidth="1"/>
    <col min="10243" max="10243" width="15.28515625" style="1" customWidth="1"/>
    <col min="10244" max="10244" width="18.28515625" style="1" bestFit="1" customWidth="1"/>
    <col min="10245" max="10245" width="17.7109375" style="1" bestFit="1" customWidth="1"/>
    <col min="10246" max="10246" width="19.85546875" style="1" bestFit="1" customWidth="1"/>
    <col min="10247" max="10247" width="17.7109375" style="1" bestFit="1" customWidth="1"/>
    <col min="10248" max="10248" width="12.140625" style="1" bestFit="1" customWidth="1"/>
    <col min="10249" max="10249" width="14" style="1" bestFit="1" customWidth="1"/>
    <col min="10250" max="10250" width="14.28515625" style="1" bestFit="1" customWidth="1"/>
    <col min="10251" max="10251" width="18" style="1" customWidth="1"/>
    <col min="10252" max="10252" width="11.140625" style="1" customWidth="1"/>
    <col min="10253" max="10253" width="10.42578125" style="1" customWidth="1"/>
    <col min="10254" max="10254" width="14.5703125" style="1" customWidth="1"/>
    <col min="10255" max="10255" width="16.28515625" style="1" customWidth="1"/>
    <col min="10256" max="10256" width="33.140625" style="1" customWidth="1"/>
    <col min="10257" max="10258" width="0" style="1" hidden="1" customWidth="1"/>
    <col min="10259" max="10259" width="11.42578125" style="1"/>
    <col min="10260" max="10261" width="14.85546875" style="1" bestFit="1" customWidth="1"/>
    <col min="10262" max="10495" width="11.42578125" style="1"/>
    <col min="10496" max="10496" width="4.85546875" style="1" customWidth="1"/>
    <col min="10497" max="10497" width="38.42578125" style="1" customWidth="1"/>
    <col min="10498" max="10498" width="23" style="1" customWidth="1"/>
    <col min="10499" max="10499" width="15.28515625" style="1" customWidth="1"/>
    <col min="10500" max="10500" width="18.28515625" style="1" bestFit="1" customWidth="1"/>
    <col min="10501" max="10501" width="17.7109375" style="1" bestFit="1" customWidth="1"/>
    <col min="10502" max="10502" width="19.85546875" style="1" bestFit="1" customWidth="1"/>
    <col min="10503" max="10503" width="17.7109375" style="1" bestFit="1" customWidth="1"/>
    <col min="10504" max="10504" width="12.140625" style="1" bestFit="1" customWidth="1"/>
    <col min="10505" max="10505" width="14" style="1" bestFit="1" customWidth="1"/>
    <col min="10506" max="10506" width="14.28515625" style="1" bestFit="1" customWidth="1"/>
    <col min="10507" max="10507" width="18" style="1" customWidth="1"/>
    <col min="10508" max="10508" width="11.140625" style="1" customWidth="1"/>
    <col min="10509" max="10509" width="10.42578125" style="1" customWidth="1"/>
    <col min="10510" max="10510" width="14.5703125" style="1" customWidth="1"/>
    <col min="10511" max="10511" width="16.28515625" style="1" customWidth="1"/>
    <col min="10512" max="10512" width="33.140625" style="1" customWidth="1"/>
    <col min="10513" max="10514" width="0" style="1" hidden="1" customWidth="1"/>
    <col min="10515" max="10515" width="11.42578125" style="1"/>
    <col min="10516" max="10517" width="14.85546875" style="1" bestFit="1" customWidth="1"/>
    <col min="10518" max="10751" width="11.42578125" style="1"/>
    <col min="10752" max="10752" width="4.85546875" style="1" customWidth="1"/>
    <col min="10753" max="10753" width="38.42578125" style="1" customWidth="1"/>
    <col min="10754" max="10754" width="23" style="1" customWidth="1"/>
    <col min="10755" max="10755" width="15.28515625" style="1" customWidth="1"/>
    <col min="10756" max="10756" width="18.28515625" style="1" bestFit="1" customWidth="1"/>
    <col min="10757" max="10757" width="17.7109375" style="1" bestFit="1" customWidth="1"/>
    <col min="10758" max="10758" width="19.85546875" style="1" bestFit="1" customWidth="1"/>
    <col min="10759" max="10759" width="17.7109375" style="1" bestFit="1" customWidth="1"/>
    <col min="10760" max="10760" width="12.140625" style="1" bestFit="1" customWidth="1"/>
    <col min="10761" max="10761" width="14" style="1" bestFit="1" customWidth="1"/>
    <col min="10762" max="10762" width="14.28515625" style="1" bestFit="1" customWidth="1"/>
    <col min="10763" max="10763" width="18" style="1" customWidth="1"/>
    <col min="10764" max="10764" width="11.140625" style="1" customWidth="1"/>
    <col min="10765" max="10765" width="10.42578125" style="1" customWidth="1"/>
    <col min="10766" max="10766" width="14.5703125" style="1" customWidth="1"/>
    <col min="10767" max="10767" width="16.28515625" style="1" customWidth="1"/>
    <col min="10768" max="10768" width="33.140625" style="1" customWidth="1"/>
    <col min="10769" max="10770" width="0" style="1" hidden="1" customWidth="1"/>
    <col min="10771" max="10771" width="11.42578125" style="1"/>
    <col min="10772" max="10773" width="14.85546875" style="1" bestFit="1" customWidth="1"/>
    <col min="10774" max="11007" width="11.42578125" style="1"/>
    <col min="11008" max="11008" width="4.85546875" style="1" customWidth="1"/>
    <col min="11009" max="11009" width="38.42578125" style="1" customWidth="1"/>
    <col min="11010" max="11010" width="23" style="1" customWidth="1"/>
    <col min="11011" max="11011" width="15.28515625" style="1" customWidth="1"/>
    <col min="11012" max="11012" width="18.28515625" style="1" bestFit="1" customWidth="1"/>
    <col min="11013" max="11013" width="17.7109375" style="1" bestFit="1" customWidth="1"/>
    <col min="11014" max="11014" width="19.85546875" style="1" bestFit="1" customWidth="1"/>
    <col min="11015" max="11015" width="17.7109375" style="1" bestFit="1" customWidth="1"/>
    <col min="11016" max="11016" width="12.140625" style="1" bestFit="1" customWidth="1"/>
    <col min="11017" max="11017" width="14" style="1" bestFit="1" customWidth="1"/>
    <col min="11018" max="11018" width="14.28515625" style="1" bestFit="1" customWidth="1"/>
    <col min="11019" max="11019" width="18" style="1" customWidth="1"/>
    <col min="11020" max="11020" width="11.140625" style="1" customWidth="1"/>
    <col min="11021" max="11021" width="10.42578125" style="1" customWidth="1"/>
    <col min="11022" max="11022" width="14.5703125" style="1" customWidth="1"/>
    <col min="11023" max="11023" width="16.28515625" style="1" customWidth="1"/>
    <col min="11024" max="11024" width="33.140625" style="1" customWidth="1"/>
    <col min="11025" max="11026" width="0" style="1" hidden="1" customWidth="1"/>
    <col min="11027" max="11027" width="11.42578125" style="1"/>
    <col min="11028" max="11029" width="14.85546875" style="1" bestFit="1" customWidth="1"/>
    <col min="11030" max="11263" width="11.42578125" style="1"/>
    <col min="11264" max="11264" width="4.85546875" style="1" customWidth="1"/>
    <col min="11265" max="11265" width="38.42578125" style="1" customWidth="1"/>
    <col min="11266" max="11266" width="23" style="1" customWidth="1"/>
    <col min="11267" max="11267" width="15.28515625" style="1" customWidth="1"/>
    <col min="11268" max="11268" width="18.28515625" style="1" bestFit="1" customWidth="1"/>
    <col min="11269" max="11269" width="17.7109375" style="1" bestFit="1" customWidth="1"/>
    <col min="11270" max="11270" width="19.85546875" style="1" bestFit="1" customWidth="1"/>
    <col min="11271" max="11271" width="17.7109375" style="1" bestFit="1" customWidth="1"/>
    <col min="11272" max="11272" width="12.140625" style="1" bestFit="1" customWidth="1"/>
    <col min="11273" max="11273" width="14" style="1" bestFit="1" customWidth="1"/>
    <col min="11274" max="11274" width="14.28515625" style="1" bestFit="1" customWidth="1"/>
    <col min="11275" max="11275" width="18" style="1" customWidth="1"/>
    <col min="11276" max="11276" width="11.140625" style="1" customWidth="1"/>
    <col min="11277" max="11277" width="10.42578125" style="1" customWidth="1"/>
    <col min="11278" max="11278" width="14.5703125" style="1" customWidth="1"/>
    <col min="11279" max="11279" width="16.28515625" style="1" customWidth="1"/>
    <col min="11280" max="11280" width="33.140625" style="1" customWidth="1"/>
    <col min="11281" max="11282" width="0" style="1" hidden="1" customWidth="1"/>
    <col min="11283" max="11283" width="11.42578125" style="1"/>
    <col min="11284" max="11285" width="14.85546875" style="1" bestFit="1" customWidth="1"/>
    <col min="11286" max="11519" width="11.42578125" style="1"/>
    <col min="11520" max="11520" width="4.85546875" style="1" customWidth="1"/>
    <col min="11521" max="11521" width="38.42578125" style="1" customWidth="1"/>
    <col min="11522" max="11522" width="23" style="1" customWidth="1"/>
    <col min="11523" max="11523" width="15.28515625" style="1" customWidth="1"/>
    <col min="11524" max="11524" width="18.28515625" style="1" bestFit="1" customWidth="1"/>
    <col min="11525" max="11525" width="17.7109375" style="1" bestFit="1" customWidth="1"/>
    <col min="11526" max="11526" width="19.85546875" style="1" bestFit="1" customWidth="1"/>
    <col min="11527" max="11527" width="17.7109375" style="1" bestFit="1" customWidth="1"/>
    <col min="11528" max="11528" width="12.140625" style="1" bestFit="1" customWidth="1"/>
    <col min="11529" max="11529" width="14" style="1" bestFit="1" customWidth="1"/>
    <col min="11530" max="11530" width="14.28515625" style="1" bestFit="1" customWidth="1"/>
    <col min="11531" max="11531" width="18" style="1" customWidth="1"/>
    <col min="11532" max="11532" width="11.140625" style="1" customWidth="1"/>
    <col min="11533" max="11533" width="10.42578125" style="1" customWidth="1"/>
    <col min="11534" max="11534" width="14.5703125" style="1" customWidth="1"/>
    <col min="11535" max="11535" width="16.28515625" style="1" customWidth="1"/>
    <col min="11536" max="11536" width="33.140625" style="1" customWidth="1"/>
    <col min="11537" max="11538" width="0" style="1" hidden="1" customWidth="1"/>
    <col min="11539" max="11539" width="11.42578125" style="1"/>
    <col min="11540" max="11541" width="14.85546875" style="1" bestFit="1" customWidth="1"/>
    <col min="11542" max="11775" width="11.42578125" style="1"/>
    <col min="11776" max="11776" width="4.85546875" style="1" customWidth="1"/>
    <col min="11777" max="11777" width="38.42578125" style="1" customWidth="1"/>
    <col min="11778" max="11778" width="23" style="1" customWidth="1"/>
    <col min="11779" max="11779" width="15.28515625" style="1" customWidth="1"/>
    <col min="11780" max="11780" width="18.28515625" style="1" bestFit="1" customWidth="1"/>
    <col min="11781" max="11781" width="17.7109375" style="1" bestFit="1" customWidth="1"/>
    <col min="11782" max="11782" width="19.85546875" style="1" bestFit="1" customWidth="1"/>
    <col min="11783" max="11783" width="17.7109375" style="1" bestFit="1" customWidth="1"/>
    <col min="11784" max="11784" width="12.140625" style="1" bestFit="1" customWidth="1"/>
    <col min="11785" max="11785" width="14" style="1" bestFit="1" customWidth="1"/>
    <col min="11786" max="11786" width="14.28515625" style="1" bestFit="1" customWidth="1"/>
    <col min="11787" max="11787" width="18" style="1" customWidth="1"/>
    <col min="11788" max="11788" width="11.140625" style="1" customWidth="1"/>
    <col min="11789" max="11789" width="10.42578125" style="1" customWidth="1"/>
    <col min="11790" max="11790" width="14.5703125" style="1" customWidth="1"/>
    <col min="11791" max="11791" width="16.28515625" style="1" customWidth="1"/>
    <col min="11792" max="11792" width="33.140625" style="1" customWidth="1"/>
    <col min="11793" max="11794" width="0" style="1" hidden="1" customWidth="1"/>
    <col min="11795" max="11795" width="11.42578125" style="1"/>
    <col min="11796" max="11797" width="14.85546875" style="1" bestFit="1" customWidth="1"/>
    <col min="11798" max="12031" width="11.42578125" style="1"/>
    <col min="12032" max="12032" width="4.85546875" style="1" customWidth="1"/>
    <col min="12033" max="12033" width="38.42578125" style="1" customWidth="1"/>
    <col min="12034" max="12034" width="23" style="1" customWidth="1"/>
    <col min="12035" max="12035" width="15.28515625" style="1" customWidth="1"/>
    <col min="12036" max="12036" width="18.28515625" style="1" bestFit="1" customWidth="1"/>
    <col min="12037" max="12037" width="17.7109375" style="1" bestFit="1" customWidth="1"/>
    <col min="12038" max="12038" width="19.85546875" style="1" bestFit="1" customWidth="1"/>
    <col min="12039" max="12039" width="17.7109375" style="1" bestFit="1" customWidth="1"/>
    <col min="12040" max="12040" width="12.140625" style="1" bestFit="1" customWidth="1"/>
    <col min="12041" max="12041" width="14" style="1" bestFit="1" customWidth="1"/>
    <col min="12042" max="12042" width="14.28515625" style="1" bestFit="1" customWidth="1"/>
    <col min="12043" max="12043" width="18" style="1" customWidth="1"/>
    <col min="12044" max="12044" width="11.140625" style="1" customWidth="1"/>
    <col min="12045" max="12045" width="10.42578125" style="1" customWidth="1"/>
    <col min="12046" max="12046" width="14.5703125" style="1" customWidth="1"/>
    <col min="12047" max="12047" width="16.28515625" style="1" customWidth="1"/>
    <col min="12048" max="12048" width="33.140625" style="1" customWidth="1"/>
    <col min="12049" max="12050" width="0" style="1" hidden="1" customWidth="1"/>
    <col min="12051" max="12051" width="11.42578125" style="1"/>
    <col min="12052" max="12053" width="14.85546875" style="1" bestFit="1" customWidth="1"/>
    <col min="12054" max="12287" width="11.42578125" style="1"/>
    <col min="12288" max="12288" width="4.85546875" style="1" customWidth="1"/>
    <col min="12289" max="12289" width="38.42578125" style="1" customWidth="1"/>
    <col min="12290" max="12290" width="23" style="1" customWidth="1"/>
    <col min="12291" max="12291" width="15.28515625" style="1" customWidth="1"/>
    <col min="12292" max="12292" width="18.28515625" style="1" bestFit="1" customWidth="1"/>
    <col min="12293" max="12293" width="17.7109375" style="1" bestFit="1" customWidth="1"/>
    <col min="12294" max="12294" width="19.85546875" style="1" bestFit="1" customWidth="1"/>
    <col min="12295" max="12295" width="17.7109375" style="1" bestFit="1" customWidth="1"/>
    <col min="12296" max="12296" width="12.140625" style="1" bestFit="1" customWidth="1"/>
    <col min="12297" max="12297" width="14" style="1" bestFit="1" customWidth="1"/>
    <col min="12298" max="12298" width="14.28515625" style="1" bestFit="1" customWidth="1"/>
    <col min="12299" max="12299" width="18" style="1" customWidth="1"/>
    <col min="12300" max="12300" width="11.140625" style="1" customWidth="1"/>
    <col min="12301" max="12301" width="10.42578125" style="1" customWidth="1"/>
    <col min="12302" max="12302" width="14.5703125" style="1" customWidth="1"/>
    <col min="12303" max="12303" width="16.28515625" style="1" customWidth="1"/>
    <col min="12304" max="12304" width="33.140625" style="1" customWidth="1"/>
    <col min="12305" max="12306" width="0" style="1" hidden="1" customWidth="1"/>
    <col min="12307" max="12307" width="11.42578125" style="1"/>
    <col min="12308" max="12309" width="14.85546875" style="1" bestFit="1" customWidth="1"/>
    <col min="12310" max="12543" width="11.42578125" style="1"/>
    <col min="12544" max="12544" width="4.85546875" style="1" customWidth="1"/>
    <col min="12545" max="12545" width="38.42578125" style="1" customWidth="1"/>
    <col min="12546" max="12546" width="23" style="1" customWidth="1"/>
    <col min="12547" max="12547" width="15.28515625" style="1" customWidth="1"/>
    <col min="12548" max="12548" width="18.28515625" style="1" bestFit="1" customWidth="1"/>
    <col min="12549" max="12549" width="17.7109375" style="1" bestFit="1" customWidth="1"/>
    <col min="12550" max="12550" width="19.85546875" style="1" bestFit="1" customWidth="1"/>
    <col min="12551" max="12551" width="17.7109375" style="1" bestFit="1" customWidth="1"/>
    <col min="12552" max="12552" width="12.140625" style="1" bestFit="1" customWidth="1"/>
    <col min="12553" max="12553" width="14" style="1" bestFit="1" customWidth="1"/>
    <col min="12554" max="12554" width="14.28515625" style="1" bestFit="1" customWidth="1"/>
    <col min="12555" max="12555" width="18" style="1" customWidth="1"/>
    <col min="12556" max="12556" width="11.140625" style="1" customWidth="1"/>
    <col min="12557" max="12557" width="10.42578125" style="1" customWidth="1"/>
    <col min="12558" max="12558" width="14.5703125" style="1" customWidth="1"/>
    <col min="12559" max="12559" width="16.28515625" style="1" customWidth="1"/>
    <col min="12560" max="12560" width="33.140625" style="1" customWidth="1"/>
    <col min="12561" max="12562" width="0" style="1" hidden="1" customWidth="1"/>
    <col min="12563" max="12563" width="11.42578125" style="1"/>
    <col min="12564" max="12565" width="14.85546875" style="1" bestFit="1" customWidth="1"/>
    <col min="12566" max="12799" width="11.42578125" style="1"/>
    <col min="12800" max="12800" width="4.85546875" style="1" customWidth="1"/>
    <col min="12801" max="12801" width="38.42578125" style="1" customWidth="1"/>
    <col min="12802" max="12802" width="23" style="1" customWidth="1"/>
    <col min="12803" max="12803" width="15.28515625" style="1" customWidth="1"/>
    <col min="12804" max="12804" width="18.28515625" style="1" bestFit="1" customWidth="1"/>
    <col min="12805" max="12805" width="17.7109375" style="1" bestFit="1" customWidth="1"/>
    <col min="12806" max="12806" width="19.85546875" style="1" bestFit="1" customWidth="1"/>
    <col min="12807" max="12807" width="17.7109375" style="1" bestFit="1" customWidth="1"/>
    <col min="12808" max="12808" width="12.140625" style="1" bestFit="1" customWidth="1"/>
    <col min="12809" max="12809" width="14" style="1" bestFit="1" customWidth="1"/>
    <col min="12810" max="12810" width="14.28515625" style="1" bestFit="1" customWidth="1"/>
    <col min="12811" max="12811" width="18" style="1" customWidth="1"/>
    <col min="12812" max="12812" width="11.140625" style="1" customWidth="1"/>
    <col min="12813" max="12813" width="10.42578125" style="1" customWidth="1"/>
    <col min="12814" max="12814" width="14.5703125" style="1" customWidth="1"/>
    <col min="12815" max="12815" width="16.28515625" style="1" customWidth="1"/>
    <col min="12816" max="12816" width="33.140625" style="1" customWidth="1"/>
    <col min="12817" max="12818" width="0" style="1" hidden="1" customWidth="1"/>
    <col min="12819" max="12819" width="11.42578125" style="1"/>
    <col min="12820" max="12821" width="14.85546875" style="1" bestFit="1" customWidth="1"/>
    <col min="12822" max="13055" width="11.42578125" style="1"/>
    <col min="13056" max="13056" width="4.85546875" style="1" customWidth="1"/>
    <col min="13057" max="13057" width="38.42578125" style="1" customWidth="1"/>
    <col min="13058" max="13058" width="23" style="1" customWidth="1"/>
    <col min="13059" max="13059" width="15.28515625" style="1" customWidth="1"/>
    <col min="13060" max="13060" width="18.28515625" style="1" bestFit="1" customWidth="1"/>
    <col min="13061" max="13061" width="17.7109375" style="1" bestFit="1" customWidth="1"/>
    <col min="13062" max="13062" width="19.85546875" style="1" bestFit="1" customWidth="1"/>
    <col min="13063" max="13063" width="17.7109375" style="1" bestFit="1" customWidth="1"/>
    <col min="13064" max="13064" width="12.140625" style="1" bestFit="1" customWidth="1"/>
    <col min="13065" max="13065" width="14" style="1" bestFit="1" customWidth="1"/>
    <col min="13066" max="13066" width="14.28515625" style="1" bestFit="1" customWidth="1"/>
    <col min="13067" max="13067" width="18" style="1" customWidth="1"/>
    <col min="13068" max="13068" width="11.140625" style="1" customWidth="1"/>
    <col min="13069" max="13069" width="10.42578125" style="1" customWidth="1"/>
    <col min="13070" max="13070" width="14.5703125" style="1" customWidth="1"/>
    <col min="13071" max="13071" width="16.28515625" style="1" customWidth="1"/>
    <col min="13072" max="13072" width="33.140625" style="1" customWidth="1"/>
    <col min="13073" max="13074" width="0" style="1" hidden="1" customWidth="1"/>
    <col min="13075" max="13075" width="11.42578125" style="1"/>
    <col min="13076" max="13077" width="14.85546875" style="1" bestFit="1" customWidth="1"/>
    <col min="13078" max="13311" width="11.42578125" style="1"/>
    <col min="13312" max="13312" width="4.85546875" style="1" customWidth="1"/>
    <col min="13313" max="13313" width="38.42578125" style="1" customWidth="1"/>
    <col min="13314" max="13314" width="23" style="1" customWidth="1"/>
    <col min="13315" max="13315" width="15.28515625" style="1" customWidth="1"/>
    <col min="13316" max="13316" width="18.28515625" style="1" bestFit="1" customWidth="1"/>
    <col min="13317" max="13317" width="17.7109375" style="1" bestFit="1" customWidth="1"/>
    <col min="13318" max="13318" width="19.85546875" style="1" bestFit="1" customWidth="1"/>
    <col min="13319" max="13319" width="17.7109375" style="1" bestFit="1" customWidth="1"/>
    <col min="13320" max="13320" width="12.140625" style="1" bestFit="1" customWidth="1"/>
    <col min="13321" max="13321" width="14" style="1" bestFit="1" customWidth="1"/>
    <col min="13322" max="13322" width="14.28515625" style="1" bestFit="1" customWidth="1"/>
    <col min="13323" max="13323" width="18" style="1" customWidth="1"/>
    <col min="13324" max="13324" width="11.140625" style="1" customWidth="1"/>
    <col min="13325" max="13325" width="10.42578125" style="1" customWidth="1"/>
    <col min="13326" max="13326" width="14.5703125" style="1" customWidth="1"/>
    <col min="13327" max="13327" width="16.28515625" style="1" customWidth="1"/>
    <col min="13328" max="13328" width="33.140625" style="1" customWidth="1"/>
    <col min="13329" max="13330" width="0" style="1" hidden="1" customWidth="1"/>
    <col min="13331" max="13331" width="11.42578125" style="1"/>
    <col min="13332" max="13333" width="14.85546875" style="1" bestFit="1" customWidth="1"/>
    <col min="13334" max="13567" width="11.42578125" style="1"/>
    <col min="13568" max="13568" width="4.85546875" style="1" customWidth="1"/>
    <col min="13569" max="13569" width="38.42578125" style="1" customWidth="1"/>
    <col min="13570" max="13570" width="23" style="1" customWidth="1"/>
    <col min="13571" max="13571" width="15.28515625" style="1" customWidth="1"/>
    <col min="13572" max="13572" width="18.28515625" style="1" bestFit="1" customWidth="1"/>
    <col min="13573" max="13573" width="17.7109375" style="1" bestFit="1" customWidth="1"/>
    <col min="13574" max="13574" width="19.85546875" style="1" bestFit="1" customWidth="1"/>
    <col min="13575" max="13575" width="17.7109375" style="1" bestFit="1" customWidth="1"/>
    <col min="13576" max="13576" width="12.140625" style="1" bestFit="1" customWidth="1"/>
    <col min="13577" max="13577" width="14" style="1" bestFit="1" customWidth="1"/>
    <col min="13578" max="13578" width="14.28515625" style="1" bestFit="1" customWidth="1"/>
    <col min="13579" max="13579" width="18" style="1" customWidth="1"/>
    <col min="13580" max="13580" width="11.140625" style="1" customWidth="1"/>
    <col min="13581" max="13581" width="10.42578125" style="1" customWidth="1"/>
    <col min="13582" max="13582" width="14.5703125" style="1" customWidth="1"/>
    <col min="13583" max="13583" width="16.28515625" style="1" customWidth="1"/>
    <col min="13584" max="13584" width="33.140625" style="1" customWidth="1"/>
    <col min="13585" max="13586" width="0" style="1" hidden="1" customWidth="1"/>
    <col min="13587" max="13587" width="11.42578125" style="1"/>
    <col min="13588" max="13589" width="14.85546875" style="1" bestFit="1" customWidth="1"/>
    <col min="13590" max="13823" width="11.42578125" style="1"/>
    <col min="13824" max="13824" width="4.85546875" style="1" customWidth="1"/>
    <col min="13825" max="13825" width="38.42578125" style="1" customWidth="1"/>
    <col min="13826" max="13826" width="23" style="1" customWidth="1"/>
    <col min="13827" max="13827" width="15.28515625" style="1" customWidth="1"/>
    <col min="13828" max="13828" width="18.28515625" style="1" bestFit="1" customWidth="1"/>
    <col min="13829" max="13829" width="17.7109375" style="1" bestFit="1" customWidth="1"/>
    <col min="13830" max="13830" width="19.85546875" style="1" bestFit="1" customWidth="1"/>
    <col min="13831" max="13831" width="17.7109375" style="1" bestFit="1" customWidth="1"/>
    <col min="13832" max="13832" width="12.140625" style="1" bestFit="1" customWidth="1"/>
    <col min="13833" max="13833" width="14" style="1" bestFit="1" customWidth="1"/>
    <col min="13834" max="13834" width="14.28515625" style="1" bestFit="1" customWidth="1"/>
    <col min="13835" max="13835" width="18" style="1" customWidth="1"/>
    <col min="13836" max="13836" width="11.140625" style="1" customWidth="1"/>
    <col min="13837" max="13837" width="10.42578125" style="1" customWidth="1"/>
    <col min="13838" max="13838" width="14.5703125" style="1" customWidth="1"/>
    <col min="13839" max="13839" width="16.28515625" style="1" customWidth="1"/>
    <col min="13840" max="13840" width="33.140625" style="1" customWidth="1"/>
    <col min="13841" max="13842" width="0" style="1" hidden="1" customWidth="1"/>
    <col min="13843" max="13843" width="11.42578125" style="1"/>
    <col min="13844" max="13845" width="14.85546875" style="1" bestFit="1" customWidth="1"/>
    <col min="13846" max="14079" width="11.42578125" style="1"/>
    <col min="14080" max="14080" width="4.85546875" style="1" customWidth="1"/>
    <col min="14081" max="14081" width="38.42578125" style="1" customWidth="1"/>
    <col min="14082" max="14082" width="23" style="1" customWidth="1"/>
    <col min="14083" max="14083" width="15.28515625" style="1" customWidth="1"/>
    <col min="14084" max="14084" width="18.28515625" style="1" bestFit="1" customWidth="1"/>
    <col min="14085" max="14085" width="17.7109375" style="1" bestFit="1" customWidth="1"/>
    <col min="14086" max="14086" width="19.85546875" style="1" bestFit="1" customWidth="1"/>
    <col min="14087" max="14087" width="17.7109375" style="1" bestFit="1" customWidth="1"/>
    <col min="14088" max="14088" width="12.140625" style="1" bestFit="1" customWidth="1"/>
    <col min="14089" max="14089" width="14" style="1" bestFit="1" customWidth="1"/>
    <col min="14090" max="14090" width="14.28515625" style="1" bestFit="1" customWidth="1"/>
    <col min="14091" max="14091" width="18" style="1" customWidth="1"/>
    <col min="14092" max="14092" width="11.140625" style="1" customWidth="1"/>
    <col min="14093" max="14093" width="10.42578125" style="1" customWidth="1"/>
    <col min="14094" max="14094" width="14.5703125" style="1" customWidth="1"/>
    <col min="14095" max="14095" width="16.28515625" style="1" customWidth="1"/>
    <col min="14096" max="14096" width="33.140625" style="1" customWidth="1"/>
    <col min="14097" max="14098" width="0" style="1" hidden="1" customWidth="1"/>
    <col min="14099" max="14099" width="11.42578125" style="1"/>
    <col min="14100" max="14101" width="14.85546875" style="1" bestFit="1" customWidth="1"/>
    <col min="14102" max="14335" width="11.42578125" style="1"/>
    <col min="14336" max="14336" width="4.85546875" style="1" customWidth="1"/>
    <col min="14337" max="14337" width="38.42578125" style="1" customWidth="1"/>
    <col min="14338" max="14338" width="23" style="1" customWidth="1"/>
    <col min="14339" max="14339" width="15.28515625" style="1" customWidth="1"/>
    <col min="14340" max="14340" width="18.28515625" style="1" bestFit="1" customWidth="1"/>
    <col min="14341" max="14341" width="17.7109375" style="1" bestFit="1" customWidth="1"/>
    <col min="14342" max="14342" width="19.85546875" style="1" bestFit="1" customWidth="1"/>
    <col min="14343" max="14343" width="17.7109375" style="1" bestFit="1" customWidth="1"/>
    <col min="14344" max="14344" width="12.140625" style="1" bestFit="1" customWidth="1"/>
    <col min="14345" max="14345" width="14" style="1" bestFit="1" customWidth="1"/>
    <col min="14346" max="14346" width="14.28515625" style="1" bestFit="1" customWidth="1"/>
    <col min="14347" max="14347" width="18" style="1" customWidth="1"/>
    <col min="14348" max="14348" width="11.140625" style="1" customWidth="1"/>
    <col min="14349" max="14349" width="10.42578125" style="1" customWidth="1"/>
    <col min="14350" max="14350" width="14.5703125" style="1" customWidth="1"/>
    <col min="14351" max="14351" width="16.28515625" style="1" customWidth="1"/>
    <col min="14352" max="14352" width="33.140625" style="1" customWidth="1"/>
    <col min="14353" max="14354" width="0" style="1" hidden="1" customWidth="1"/>
    <col min="14355" max="14355" width="11.42578125" style="1"/>
    <col min="14356" max="14357" width="14.85546875" style="1" bestFit="1" customWidth="1"/>
    <col min="14358" max="14591" width="11.42578125" style="1"/>
    <col min="14592" max="14592" width="4.85546875" style="1" customWidth="1"/>
    <col min="14593" max="14593" width="38.42578125" style="1" customWidth="1"/>
    <col min="14594" max="14594" width="23" style="1" customWidth="1"/>
    <col min="14595" max="14595" width="15.28515625" style="1" customWidth="1"/>
    <col min="14596" max="14596" width="18.28515625" style="1" bestFit="1" customWidth="1"/>
    <col min="14597" max="14597" width="17.7109375" style="1" bestFit="1" customWidth="1"/>
    <col min="14598" max="14598" width="19.85546875" style="1" bestFit="1" customWidth="1"/>
    <col min="14599" max="14599" width="17.7109375" style="1" bestFit="1" customWidth="1"/>
    <col min="14600" max="14600" width="12.140625" style="1" bestFit="1" customWidth="1"/>
    <col min="14601" max="14601" width="14" style="1" bestFit="1" customWidth="1"/>
    <col min="14602" max="14602" width="14.28515625" style="1" bestFit="1" customWidth="1"/>
    <col min="14603" max="14603" width="18" style="1" customWidth="1"/>
    <col min="14604" max="14604" width="11.140625" style="1" customWidth="1"/>
    <col min="14605" max="14605" width="10.42578125" style="1" customWidth="1"/>
    <col min="14606" max="14606" width="14.5703125" style="1" customWidth="1"/>
    <col min="14607" max="14607" width="16.28515625" style="1" customWidth="1"/>
    <col min="14608" max="14608" width="33.140625" style="1" customWidth="1"/>
    <col min="14609" max="14610" width="0" style="1" hidden="1" customWidth="1"/>
    <col min="14611" max="14611" width="11.42578125" style="1"/>
    <col min="14612" max="14613" width="14.85546875" style="1" bestFit="1" customWidth="1"/>
    <col min="14614" max="14847" width="11.42578125" style="1"/>
    <col min="14848" max="14848" width="4.85546875" style="1" customWidth="1"/>
    <col min="14849" max="14849" width="38.42578125" style="1" customWidth="1"/>
    <col min="14850" max="14850" width="23" style="1" customWidth="1"/>
    <col min="14851" max="14851" width="15.28515625" style="1" customWidth="1"/>
    <col min="14852" max="14852" width="18.28515625" style="1" bestFit="1" customWidth="1"/>
    <col min="14853" max="14853" width="17.7109375" style="1" bestFit="1" customWidth="1"/>
    <col min="14854" max="14854" width="19.85546875" style="1" bestFit="1" customWidth="1"/>
    <col min="14855" max="14855" width="17.7109375" style="1" bestFit="1" customWidth="1"/>
    <col min="14856" max="14856" width="12.140625" style="1" bestFit="1" customWidth="1"/>
    <col min="14857" max="14857" width="14" style="1" bestFit="1" customWidth="1"/>
    <col min="14858" max="14858" width="14.28515625" style="1" bestFit="1" customWidth="1"/>
    <col min="14859" max="14859" width="18" style="1" customWidth="1"/>
    <col min="14860" max="14860" width="11.140625" style="1" customWidth="1"/>
    <col min="14861" max="14861" width="10.42578125" style="1" customWidth="1"/>
    <col min="14862" max="14862" width="14.5703125" style="1" customWidth="1"/>
    <col min="14863" max="14863" width="16.28515625" style="1" customWidth="1"/>
    <col min="14864" max="14864" width="33.140625" style="1" customWidth="1"/>
    <col min="14865" max="14866" width="0" style="1" hidden="1" customWidth="1"/>
    <col min="14867" max="14867" width="11.42578125" style="1"/>
    <col min="14868" max="14869" width="14.85546875" style="1" bestFit="1" customWidth="1"/>
    <col min="14870" max="15103" width="11.42578125" style="1"/>
    <col min="15104" max="15104" width="4.85546875" style="1" customWidth="1"/>
    <col min="15105" max="15105" width="38.42578125" style="1" customWidth="1"/>
    <col min="15106" max="15106" width="23" style="1" customWidth="1"/>
    <col min="15107" max="15107" width="15.28515625" style="1" customWidth="1"/>
    <col min="15108" max="15108" width="18.28515625" style="1" bestFit="1" customWidth="1"/>
    <col min="15109" max="15109" width="17.7109375" style="1" bestFit="1" customWidth="1"/>
    <col min="15110" max="15110" width="19.85546875" style="1" bestFit="1" customWidth="1"/>
    <col min="15111" max="15111" width="17.7109375" style="1" bestFit="1" customWidth="1"/>
    <col min="15112" max="15112" width="12.140625" style="1" bestFit="1" customWidth="1"/>
    <col min="15113" max="15113" width="14" style="1" bestFit="1" customWidth="1"/>
    <col min="15114" max="15114" width="14.28515625" style="1" bestFit="1" customWidth="1"/>
    <col min="15115" max="15115" width="18" style="1" customWidth="1"/>
    <col min="15116" max="15116" width="11.140625" style="1" customWidth="1"/>
    <col min="15117" max="15117" width="10.42578125" style="1" customWidth="1"/>
    <col min="15118" max="15118" width="14.5703125" style="1" customWidth="1"/>
    <col min="15119" max="15119" width="16.28515625" style="1" customWidth="1"/>
    <col min="15120" max="15120" width="33.140625" style="1" customWidth="1"/>
    <col min="15121" max="15122" width="0" style="1" hidden="1" customWidth="1"/>
    <col min="15123" max="15123" width="11.42578125" style="1"/>
    <col min="15124" max="15125" width="14.85546875" style="1" bestFit="1" customWidth="1"/>
    <col min="15126" max="15359" width="11.42578125" style="1"/>
    <col min="15360" max="15360" width="4.85546875" style="1" customWidth="1"/>
    <col min="15361" max="15361" width="38.42578125" style="1" customWidth="1"/>
    <col min="15362" max="15362" width="23" style="1" customWidth="1"/>
    <col min="15363" max="15363" width="15.28515625" style="1" customWidth="1"/>
    <col min="15364" max="15364" width="18.28515625" style="1" bestFit="1" customWidth="1"/>
    <col min="15365" max="15365" width="17.7109375" style="1" bestFit="1" customWidth="1"/>
    <col min="15366" max="15366" width="19.85546875" style="1" bestFit="1" customWidth="1"/>
    <col min="15367" max="15367" width="17.7109375" style="1" bestFit="1" customWidth="1"/>
    <col min="15368" max="15368" width="12.140625" style="1" bestFit="1" customWidth="1"/>
    <col min="15369" max="15369" width="14" style="1" bestFit="1" customWidth="1"/>
    <col min="15370" max="15370" width="14.28515625" style="1" bestFit="1" customWidth="1"/>
    <col min="15371" max="15371" width="18" style="1" customWidth="1"/>
    <col min="15372" max="15372" width="11.140625" style="1" customWidth="1"/>
    <col min="15373" max="15373" width="10.42578125" style="1" customWidth="1"/>
    <col min="15374" max="15374" width="14.5703125" style="1" customWidth="1"/>
    <col min="15375" max="15375" width="16.28515625" style="1" customWidth="1"/>
    <col min="15376" max="15376" width="33.140625" style="1" customWidth="1"/>
    <col min="15377" max="15378" width="0" style="1" hidden="1" customWidth="1"/>
    <col min="15379" max="15379" width="11.42578125" style="1"/>
    <col min="15380" max="15381" width="14.85546875" style="1" bestFit="1" customWidth="1"/>
    <col min="15382" max="15615" width="11.42578125" style="1"/>
    <col min="15616" max="15616" width="4.85546875" style="1" customWidth="1"/>
    <col min="15617" max="15617" width="38.42578125" style="1" customWidth="1"/>
    <col min="15618" max="15618" width="23" style="1" customWidth="1"/>
    <col min="15619" max="15619" width="15.28515625" style="1" customWidth="1"/>
    <col min="15620" max="15620" width="18.28515625" style="1" bestFit="1" customWidth="1"/>
    <col min="15621" max="15621" width="17.7109375" style="1" bestFit="1" customWidth="1"/>
    <col min="15622" max="15622" width="19.85546875" style="1" bestFit="1" customWidth="1"/>
    <col min="15623" max="15623" width="17.7109375" style="1" bestFit="1" customWidth="1"/>
    <col min="15624" max="15624" width="12.140625" style="1" bestFit="1" customWidth="1"/>
    <col min="15625" max="15625" width="14" style="1" bestFit="1" customWidth="1"/>
    <col min="15626" max="15626" width="14.28515625" style="1" bestFit="1" customWidth="1"/>
    <col min="15627" max="15627" width="18" style="1" customWidth="1"/>
    <col min="15628" max="15628" width="11.140625" style="1" customWidth="1"/>
    <col min="15629" max="15629" width="10.42578125" style="1" customWidth="1"/>
    <col min="15630" max="15630" width="14.5703125" style="1" customWidth="1"/>
    <col min="15631" max="15631" width="16.28515625" style="1" customWidth="1"/>
    <col min="15632" max="15632" width="33.140625" style="1" customWidth="1"/>
    <col min="15633" max="15634" width="0" style="1" hidden="1" customWidth="1"/>
    <col min="15635" max="15635" width="11.42578125" style="1"/>
    <col min="15636" max="15637" width="14.85546875" style="1" bestFit="1" customWidth="1"/>
    <col min="15638" max="15871" width="11.42578125" style="1"/>
    <col min="15872" max="15872" width="4.85546875" style="1" customWidth="1"/>
    <col min="15873" max="15873" width="38.42578125" style="1" customWidth="1"/>
    <col min="15874" max="15874" width="23" style="1" customWidth="1"/>
    <col min="15875" max="15875" width="15.28515625" style="1" customWidth="1"/>
    <col min="15876" max="15876" width="18.28515625" style="1" bestFit="1" customWidth="1"/>
    <col min="15877" max="15877" width="17.7109375" style="1" bestFit="1" customWidth="1"/>
    <col min="15878" max="15878" width="19.85546875" style="1" bestFit="1" customWidth="1"/>
    <col min="15879" max="15879" width="17.7109375" style="1" bestFit="1" customWidth="1"/>
    <col min="15880" max="15880" width="12.140625" style="1" bestFit="1" customWidth="1"/>
    <col min="15881" max="15881" width="14" style="1" bestFit="1" customWidth="1"/>
    <col min="15882" max="15882" width="14.28515625" style="1" bestFit="1" customWidth="1"/>
    <col min="15883" max="15883" width="18" style="1" customWidth="1"/>
    <col min="15884" max="15884" width="11.140625" style="1" customWidth="1"/>
    <col min="15885" max="15885" width="10.42578125" style="1" customWidth="1"/>
    <col min="15886" max="15886" width="14.5703125" style="1" customWidth="1"/>
    <col min="15887" max="15887" width="16.28515625" style="1" customWidth="1"/>
    <col min="15888" max="15888" width="33.140625" style="1" customWidth="1"/>
    <col min="15889" max="15890" width="0" style="1" hidden="1" customWidth="1"/>
    <col min="15891" max="15891" width="11.42578125" style="1"/>
    <col min="15892" max="15893" width="14.85546875" style="1" bestFit="1" customWidth="1"/>
    <col min="15894" max="16127" width="11.42578125" style="1"/>
    <col min="16128" max="16128" width="4.85546875" style="1" customWidth="1"/>
    <col min="16129" max="16129" width="38.42578125" style="1" customWidth="1"/>
    <col min="16130" max="16130" width="23" style="1" customWidth="1"/>
    <col min="16131" max="16131" width="15.28515625" style="1" customWidth="1"/>
    <col min="16132" max="16132" width="18.28515625" style="1" bestFit="1" customWidth="1"/>
    <col min="16133" max="16133" width="17.7109375" style="1" bestFit="1" customWidth="1"/>
    <col min="16134" max="16134" width="19.85546875" style="1" bestFit="1" customWidth="1"/>
    <col min="16135" max="16135" width="17.7109375" style="1" bestFit="1" customWidth="1"/>
    <col min="16136" max="16136" width="12.140625" style="1" bestFit="1" customWidth="1"/>
    <col min="16137" max="16137" width="14" style="1" bestFit="1" customWidth="1"/>
    <col min="16138" max="16138" width="14.28515625" style="1" bestFit="1" customWidth="1"/>
    <col min="16139" max="16139" width="18" style="1" customWidth="1"/>
    <col min="16140" max="16140" width="11.140625" style="1" customWidth="1"/>
    <col min="16141" max="16141" width="10.42578125" style="1" customWidth="1"/>
    <col min="16142" max="16142" width="14.5703125" style="1" customWidth="1"/>
    <col min="16143" max="16143" width="16.28515625" style="1" customWidth="1"/>
    <col min="16144" max="16144" width="33.140625" style="1" customWidth="1"/>
    <col min="16145" max="16146" width="0" style="1" hidden="1" customWidth="1"/>
    <col min="16147" max="16147" width="11.42578125" style="1"/>
    <col min="16148" max="16149" width="14.85546875" style="1" bestFit="1" customWidth="1"/>
    <col min="16150" max="16384" width="11.42578125" style="1"/>
  </cols>
  <sheetData>
    <row r="1" spans="1:16" ht="6" customHeight="1">
      <c r="B1" s="140"/>
      <c r="C1" s="140"/>
      <c r="D1" s="140"/>
    </row>
    <row r="2" spans="1:16" ht="14.25" customHeight="1">
      <c r="A2" s="1045" t="s">
        <v>230</v>
      </c>
      <c r="B2" s="1045"/>
      <c r="C2" s="1045"/>
      <c r="D2" s="1045"/>
      <c r="E2" s="1045"/>
      <c r="F2" s="1045"/>
      <c r="G2" s="1045"/>
      <c r="H2" s="1045"/>
      <c r="I2" s="1045"/>
      <c r="J2" s="1045"/>
      <c r="K2" s="1045"/>
      <c r="L2" s="1045"/>
      <c r="M2" s="1045"/>
      <c r="N2" s="1045"/>
      <c r="O2" s="1045"/>
      <c r="P2" s="1045"/>
    </row>
    <row r="3" spans="1:16" ht="25.5" customHeight="1">
      <c r="A3" s="1046" t="s">
        <v>1127</v>
      </c>
      <c r="B3" s="1046"/>
      <c r="C3" s="1046"/>
      <c r="D3" s="1046"/>
      <c r="E3" s="1046"/>
      <c r="F3" s="1046"/>
      <c r="G3" s="1046"/>
      <c r="H3" s="1046"/>
      <c r="I3" s="1046"/>
      <c r="J3" s="1046"/>
      <c r="K3" s="1046"/>
      <c r="L3" s="1046"/>
      <c r="M3" s="1046"/>
      <c r="N3" s="1046"/>
      <c r="O3" s="1046"/>
      <c r="P3" s="1046"/>
    </row>
    <row r="4" spans="1:16" ht="14.25" customHeight="1">
      <c r="A4" s="1047" t="s">
        <v>231</v>
      </c>
      <c r="B4" s="1047"/>
      <c r="C4" s="1047"/>
      <c r="D4" s="1047"/>
      <c r="E4" s="1047"/>
      <c r="F4" s="1047"/>
      <c r="G4" s="1047"/>
      <c r="H4" s="1047"/>
      <c r="I4" s="1047"/>
      <c r="J4" s="1047"/>
      <c r="K4" s="1047"/>
      <c r="L4" s="1047"/>
      <c r="M4" s="1047"/>
      <c r="N4" s="1047"/>
      <c r="O4" s="1047"/>
      <c r="P4" s="1047"/>
    </row>
    <row r="5" spans="1:16" ht="18.75" customHeight="1">
      <c r="A5" s="1048" t="s">
        <v>2</v>
      </c>
      <c r="B5" s="1048"/>
      <c r="C5" s="1048"/>
      <c r="D5" s="1048"/>
      <c r="E5" s="1048"/>
      <c r="F5" s="1048"/>
      <c r="G5" s="1048"/>
      <c r="H5" s="1048"/>
      <c r="I5" s="1048"/>
      <c r="J5" s="1048"/>
      <c r="K5" s="1048"/>
      <c r="L5" s="1048"/>
      <c r="M5" s="1048"/>
      <c r="N5" s="1048"/>
      <c r="O5" s="1048"/>
      <c r="P5" s="1048"/>
    </row>
    <row r="6" spans="1:16" ht="12.75" customHeight="1" thickBot="1">
      <c r="A6" s="147"/>
      <c r="B6" s="147"/>
      <c r="C6" s="147"/>
      <c r="D6" s="147"/>
      <c r="E6" s="147"/>
      <c r="F6" s="147"/>
      <c r="G6" s="147"/>
      <c r="H6" s="147"/>
      <c r="I6" s="147"/>
      <c r="J6" s="147"/>
      <c r="K6" s="147"/>
      <c r="L6" s="148"/>
      <c r="M6" s="149"/>
      <c r="N6" s="149"/>
      <c r="O6" s="147"/>
    </row>
    <row r="7" spans="1:16" ht="37.5" customHeight="1" thickTop="1" thickBot="1">
      <c r="A7" s="1058" t="s">
        <v>207</v>
      </c>
      <c r="B7" s="1059"/>
      <c r="C7" s="1062" t="s">
        <v>208</v>
      </c>
      <c r="D7" s="1064" t="s">
        <v>209</v>
      </c>
      <c r="E7" s="1062" t="s">
        <v>210</v>
      </c>
      <c r="F7" s="192" t="s">
        <v>211</v>
      </c>
      <c r="G7" s="192" t="s">
        <v>211</v>
      </c>
      <c r="H7" s="192" t="s">
        <v>212</v>
      </c>
      <c r="I7" s="1066" t="s">
        <v>212</v>
      </c>
      <c r="J7" s="1066"/>
      <c r="K7" s="1062" t="s">
        <v>213</v>
      </c>
      <c r="L7" s="1062" t="s">
        <v>214</v>
      </c>
      <c r="M7" s="1064" t="s">
        <v>215</v>
      </c>
      <c r="N7" s="1062" t="s">
        <v>216</v>
      </c>
      <c r="O7" s="1062" t="s">
        <v>217</v>
      </c>
      <c r="P7" s="1067" t="s">
        <v>218</v>
      </c>
    </row>
    <row r="8" spans="1:16" ht="30" customHeight="1" thickTop="1" thickBot="1">
      <c r="A8" s="1060"/>
      <c r="B8" s="1061"/>
      <c r="C8" s="1063"/>
      <c r="D8" s="1065"/>
      <c r="E8" s="1063"/>
      <c r="F8" s="193" t="s">
        <v>1344</v>
      </c>
      <c r="G8" s="193" t="s">
        <v>1345</v>
      </c>
      <c r="H8" s="193" t="s">
        <v>219</v>
      </c>
      <c r="I8" s="193" t="s">
        <v>220</v>
      </c>
      <c r="J8" s="193" t="s">
        <v>221</v>
      </c>
      <c r="K8" s="1063"/>
      <c r="L8" s="1063"/>
      <c r="M8" s="1065"/>
      <c r="N8" s="1063"/>
      <c r="O8" s="1063"/>
      <c r="P8" s="1068"/>
    </row>
    <row r="9" spans="1:16" ht="14.25" thickTop="1">
      <c r="A9" s="150" t="s">
        <v>222</v>
      </c>
      <c r="B9" s="151"/>
      <c r="C9" s="882"/>
      <c r="D9" s="883"/>
      <c r="E9" s="859">
        <f>+E11+E25</f>
        <v>2904412868.6599998</v>
      </c>
      <c r="F9" s="859">
        <f>+F11+F25</f>
        <v>2683360079</v>
      </c>
      <c r="G9" s="859">
        <f>+G11+G25</f>
        <v>2626126079</v>
      </c>
      <c r="H9" s="889"/>
      <c r="I9" s="889"/>
      <c r="J9" s="889"/>
      <c r="K9" s="889"/>
      <c r="L9" s="889"/>
      <c r="M9" s="883"/>
      <c r="N9" s="883"/>
      <c r="O9" s="883"/>
      <c r="P9" s="883"/>
    </row>
    <row r="10" spans="1:16" ht="13.5">
      <c r="A10" s="155"/>
      <c r="B10" s="156"/>
      <c r="C10" s="884"/>
      <c r="D10" s="885"/>
      <c r="E10" s="886"/>
      <c r="F10" s="886"/>
      <c r="G10" s="886"/>
      <c r="H10" s="885"/>
      <c r="I10" s="885"/>
      <c r="J10" s="885"/>
      <c r="K10" s="885"/>
      <c r="L10" s="881"/>
      <c r="M10" s="863"/>
      <c r="N10" s="863"/>
      <c r="O10" s="885"/>
      <c r="P10" s="885"/>
    </row>
    <row r="11" spans="1:16" ht="13.5">
      <c r="A11" s="150" t="s">
        <v>223</v>
      </c>
      <c r="B11" s="156"/>
      <c r="C11" s="884"/>
      <c r="D11" s="885"/>
      <c r="E11" s="859">
        <f>+E13</f>
        <v>2428190368.6599998</v>
      </c>
      <c r="F11" s="859">
        <f>+F13</f>
        <v>2207137579</v>
      </c>
      <c r="G11" s="859">
        <f>+G13</f>
        <v>2149903579</v>
      </c>
      <c r="H11" s="885"/>
      <c r="I11" s="885"/>
      <c r="J11" s="885"/>
      <c r="K11" s="885"/>
      <c r="L11" s="881"/>
      <c r="M11" s="863"/>
      <c r="N11" s="863"/>
      <c r="O11" s="885"/>
      <c r="P11" s="885"/>
    </row>
    <row r="12" spans="1:16" ht="13.5">
      <c r="A12" s="155"/>
      <c r="B12" s="156"/>
      <c r="C12" s="884"/>
      <c r="D12" s="885"/>
      <c r="E12" s="885"/>
      <c r="F12" s="885"/>
      <c r="G12" s="885"/>
      <c r="H12" s="885"/>
      <c r="I12" s="885"/>
      <c r="J12" s="885"/>
      <c r="K12" s="885"/>
      <c r="L12" s="881"/>
      <c r="M12" s="863"/>
      <c r="N12" s="863"/>
      <c r="O12" s="885"/>
      <c r="P12" s="885"/>
    </row>
    <row r="13" spans="1:16" ht="13.5">
      <c r="A13" s="155" t="s">
        <v>202</v>
      </c>
      <c r="B13" s="156"/>
      <c r="C13" s="884"/>
      <c r="D13" s="885"/>
      <c r="E13" s="861">
        <f>+E15+E17</f>
        <v>2428190368.6599998</v>
      </c>
      <c r="F13" s="861">
        <f>+F15+F17</f>
        <v>2207137579</v>
      </c>
      <c r="G13" s="861">
        <f>+G15+G17</f>
        <v>2149903579</v>
      </c>
      <c r="H13" s="885"/>
      <c r="I13" s="885"/>
      <c r="J13" s="885"/>
      <c r="K13" s="885"/>
      <c r="L13" s="881"/>
      <c r="M13" s="863"/>
      <c r="N13" s="863"/>
      <c r="O13" s="885"/>
      <c r="P13" s="885"/>
    </row>
    <row r="14" spans="1:16" ht="13.5">
      <c r="A14" s="155"/>
      <c r="B14" s="156"/>
      <c r="C14" s="884"/>
      <c r="D14" s="885"/>
      <c r="E14" s="885"/>
      <c r="F14" s="885"/>
      <c r="G14" s="885"/>
      <c r="H14" s="885"/>
      <c r="I14" s="885"/>
      <c r="J14" s="885"/>
      <c r="K14" s="885"/>
      <c r="L14" s="881"/>
      <c r="M14" s="863"/>
      <c r="N14" s="863"/>
      <c r="O14" s="885"/>
      <c r="P14" s="885"/>
    </row>
    <row r="15" spans="1:16" ht="13.5">
      <c r="A15" s="155"/>
      <c r="B15" s="162" t="s">
        <v>224</v>
      </c>
      <c r="C15" s="887"/>
      <c r="D15" s="885"/>
      <c r="E15" s="860">
        <v>0</v>
      </c>
      <c r="F15" s="860">
        <v>0</v>
      </c>
      <c r="G15" s="860">
        <v>0</v>
      </c>
      <c r="H15" s="885"/>
      <c r="I15" s="885"/>
      <c r="J15" s="885"/>
      <c r="K15" s="885"/>
      <c r="L15" s="881"/>
      <c r="M15" s="863"/>
      <c r="N15" s="863"/>
      <c r="O15" s="885"/>
      <c r="P15" s="885"/>
    </row>
    <row r="16" spans="1:16" ht="13.5">
      <c r="A16" s="155"/>
      <c r="B16" s="156"/>
      <c r="C16" s="884"/>
      <c r="D16" s="885"/>
      <c r="E16" s="861"/>
      <c r="F16" s="861"/>
      <c r="G16" s="861"/>
      <c r="H16" s="885"/>
      <c r="I16" s="885"/>
      <c r="J16" s="885"/>
      <c r="K16" s="885"/>
      <c r="L16" s="881"/>
      <c r="M16" s="863"/>
      <c r="N16" s="863"/>
      <c r="O16" s="885"/>
      <c r="P16" s="885"/>
    </row>
    <row r="17" spans="1:21" ht="13.5">
      <c r="A17" s="155"/>
      <c r="B17" s="164" t="s">
        <v>225</v>
      </c>
      <c r="C17" s="888"/>
      <c r="D17" s="886"/>
      <c r="E17" s="859">
        <f>SUM(E18:E22)</f>
        <v>2428190368.6599998</v>
      </c>
      <c r="F17" s="859">
        <f>SUM(F18:F22)</f>
        <v>2207137579</v>
      </c>
      <c r="G17" s="859">
        <f>SUM(G18:G22)</f>
        <v>2149903579</v>
      </c>
      <c r="H17" s="885"/>
      <c r="I17" s="885"/>
      <c r="J17" s="885"/>
      <c r="K17" s="885"/>
      <c r="L17" s="881"/>
      <c r="M17" s="863"/>
      <c r="N17" s="863"/>
      <c r="O17" s="885"/>
      <c r="P17" s="885"/>
    </row>
    <row r="18" spans="1:21" s="168" customFormat="1" ht="59.25" customHeight="1">
      <c r="A18" s="165"/>
      <c r="B18" s="166" t="s">
        <v>226</v>
      </c>
      <c r="C18" s="862" t="s">
        <v>1247</v>
      </c>
      <c r="D18" s="863">
        <v>1705</v>
      </c>
      <c r="E18" s="864">
        <v>537500000</v>
      </c>
      <c r="F18" s="864">
        <v>450287438</v>
      </c>
      <c r="G18" s="864">
        <v>431857277</v>
      </c>
      <c r="H18" s="865">
        <v>41743</v>
      </c>
      <c r="I18" s="865">
        <v>41768</v>
      </c>
      <c r="J18" s="865">
        <v>49059</v>
      </c>
      <c r="K18" s="866" t="s">
        <v>1248</v>
      </c>
      <c r="L18" s="863" t="s">
        <v>1249</v>
      </c>
      <c r="M18" s="867" t="s">
        <v>1250</v>
      </c>
      <c r="N18" s="867">
        <v>0.03</v>
      </c>
      <c r="O18" s="863" t="s">
        <v>1251</v>
      </c>
      <c r="P18" s="880" t="s">
        <v>1252</v>
      </c>
    </row>
    <row r="19" spans="1:21" s="171" customFormat="1" ht="48" customHeight="1">
      <c r="A19" s="169"/>
      <c r="B19" s="166" t="s">
        <v>226</v>
      </c>
      <c r="C19" s="862" t="s">
        <v>1247</v>
      </c>
      <c r="D19" s="863">
        <v>1707</v>
      </c>
      <c r="E19" s="864">
        <v>174967270.58000001</v>
      </c>
      <c r="F19" s="864">
        <v>148288097</v>
      </c>
      <c r="G19" s="864">
        <v>142629655</v>
      </c>
      <c r="H19" s="865">
        <v>41865</v>
      </c>
      <c r="I19" s="865">
        <v>41907</v>
      </c>
      <c r="J19" s="865">
        <v>49212</v>
      </c>
      <c r="K19" s="866" t="s">
        <v>1248</v>
      </c>
      <c r="L19" s="863" t="s">
        <v>1249</v>
      </c>
      <c r="M19" s="867" t="s">
        <v>1253</v>
      </c>
      <c r="N19" s="867">
        <v>1.0800000000000001E-2</v>
      </c>
      <c r="O19" s="863" t="s">
        <v>1251</v>
      </c>
      <c r="P19" s="880" t="s">
        <v>1254</v>
      </c>
    </row>
    <row r="20" spans="1:21" s="171" customFormat="1" ht="47.25" customHeight="1">
      <c r="A20" s="169"/>
      <c r="B20" s="166" t="s">
        <v>226</v>
      </c>
      <c r="C20" s="862" t="s">
        <v>1247</v>
      </c>
      <c r="D20" s="863">
        <v>1708</v>
      </c>
      <c r="E20" s="864">
        <v>109473098.08</v>
      </c>
      <c r="F20" s="864">
        <v>92784343</v>
      </c>
      <c r="G20" s="864">
        <v>89243838</v>
      </c>
      <c r="H20" s="865">
        <v>41865</v>
      </c>
      <c r="I20" s="865">
        <v>41907</v>
      </c>
      <c r="J20" s="865">
        <v>12687</v>
      </c>
      <c r="K20" s="866" t="s">
        <v>1248</v>
      </c>
      <c r="L20" s="863" t="s">
        <v>1249</v>
      </c>
      <c r="M20" s="867" t="s">
        <v>1253</v>
      </c>
      <c r="N20" s="867">
        <v>6.7000000000000002E-3</v>
      </c>
      <c r="O20" s="863" t="s">
        <v>1251</v>
      </c>
      <c r="P20" s="880" t="s">
        <v>1255</v>
      </c>
    </row>
    <row r="21" spans="1:21" s="171" customFormat="1" ht="57.75" customHeight="1">
      <c r="A21" s="169"/>
      <c r="B21" s="166" t="s">
        <v>226</v>
      </c>
      <c r="C21" s="869" t="s">
        <v>1256</v>
      </c>
      <c r="D21" s="863" t="s">
        <v>1257</v>
      </c>
      <c r="E21" s="864">
        <v>800000000</v>
      </c>
      <c r="F21" s="864">
        <v>753565306</v>
      </c>
      <c r="G21" s="864">
        <v>738420441</v>
      </c>
      <c r="H21" s="865">
        <v>42871</v>
      </c>
      <c r="I21" s="865">
        <v>42920</v>
      </c>
      <c r="J21" s="865">
        <v>13651</v>
      </c>
      <c r="K21" s="866" t="s">
        <v>1248</v>
      </c>
      <c r="L21" s="863" t="s">
        <v>1249</v>
      </c>
      <c r="M21" s="867" t="s">
        <v>1258</v>
      </c>
      <c r="N21" s="867">
        <v>0.04</v>
      </c>
      <c r="O21" s="868" t="s">
        <v>1259</v>
      </c>
      <c r="P21" s="880" t="s">
        <v>1260</v>
      </c>
      <c r="T21" s="194"/>
      <c r="U21" s="194"/>
    </row>
    <row r="22" spans="1:21" s="171" customFormat="1" ht="94.5" customHeight="1">
      <c r="A22" s="169"/>
      <c r="B22" s="166" t="s">
        <v>226</v>
      </c>
      <c r="C22" s="869" t="s">
        <v>1261</v>
      </c>
      <c r="D22" s="863" t="s">
        <v>1262</v>
      </c>
      <c r="E22" s="864">
        <v>806250000</v>
      </c>
      <c r="F22" s="864">
        <v>762212395</v>
      </c>
      <c r="G22" s="864">
        <v>747752368</v>
      </c>
      <c r="H22" s="865">
        <v>42982</v>
      </c>
      <c r="I22" s="865">
        <v>43018</v>
      </c>
      <c r="J22" s="865">
        <v>50287</v>
      </c>
      <c r="K22" s="866" t="s">
        <v>1248</v>
      </c>
      <c r="L22" s="863" t="s">
        <v>1249</v>
      </c>
      <c r="M22" s="867" t="s">
        <v>1250</v>
      </c>
      <c r="N22" s="867">
        <v>0.05</v>
      </c>
      <c r="O22" s="863" t="s">
        <v>1251</v>
      </c>
      <c r="P22" s="880" t="s">
        <v>1263</v>
      </c>
    </row>
    <row r="23" spans="1:21" s="177" customFormat="1" ht="13.5">
      <c r="A23" s="172"/>
      <c r="B23" s="173"/>
      <c r="C23" s="173"/>
      <c r="D23" s="174"/>
      <c r="E23" s="175"/>
      <c r="F23" s="175"/>
      <c r="G23" s="175"/>
      <c r="H23" s="174"/>
      <c r="I23" s="176"/>
      <c r="J23" s="176"/>
      <c r="K23" s="176"/>
      <c r="L23" s="176"/>
      <c r="M23" s="170"/>
      <c r="N23" s="170"/>
      <c r="O23" s="174"/>
      <c r="P23" s="174"/>
    </row>
    <row r="24" spans="1:21" s="177" customFormat="1" ht="13.5">
      <c r="A24" s="172"/>
      <c r="B24" s="173"/>
      <c r="C24" s="173"/>
      <c r="D24" s="174"/>
      <c r="E24" s="175"/>
      <c r="F24" s="175"/>
      <c r="G24" s="175"/>
      <c r="H24" s="174"/>
      <c r="I24" s="176"/>
      <c r="J24" s="176"/>
      <c r="K24" s="176"/>
      <c r="L24" s="176"/>
      <c r="M24" s="170"/>
      <c r="N24" s="170"/>
      <c r="O24" s="174"/>
      <c r="P24" s="174"/>
    </row>
    <row r="25" spans="1:21" ht="13.5">
      <c r="A25" s="150" t="s">
        <v>229</v>
      </c>
      <c r="B25" s="188"/>
      <c r="C25" s="188"/>
      <c r="D25" s="158"/>
      <c r="E25" s="859">
        <v>476222500</v>
      </c>
      <c r="F25" s="859">
        <v>476222500</v>
      </c>
      <c r="G25" s="859">
        <v>476222500</v>
      </c>
      <c r="H25" s="157"/>
      <c r="I25" s="159"/>
      <c r="J25" s="159"/>
      <c r="K25" s="159"/>
      <c r="L25" s="159"/>
      <c r="M25" s="160"/>
      <c r="N25" s="160"/>
      <c r="O25" s="157"/>
      <c r="P25" s="174"/>
    </row>
    <row r="26" spans="1:21" ht="13.5">
      <c r="A26" s="150"/>
      <c r="B26" s="188"/>
      <c r="C26" s="188"/>
      <c r="D26" s="158"/>
      <c r="E26" s="153"/>
      <c r="F26" s="153"/>
      <c r="G26" s="153"/>
      <c r="H26" s="157"/>
      <c r="I26" s="159"/>
      <c r="J26" s="159"/>
      <c r="K26" s="159"/>
      <c r="L26" s="159"/>
      <c r="M26" s="160"/>
      <c r="N26" s="160"/>
      <c r="O26" s="157"/>
      <c r="P26" s="157"/>
      <c r="T26" s="195"/>
      <c r="U26" s="195"/>
    </row>
    <row r="27" spans="1:21" ht="13.5">
      <c r="A27" s="155" t="s">
        <v>203</v>
      </c>
      <c r="B27" s="156"/>
      <c r="C27" s="156"/>
      <c r="D27" s="157"/>
      <c r="E27" s="161"/>
      <c r="F27" s="161"/>
      <c r="G27" s="161"/>
      <c r="H27" s="157"/>
      <c r="I27" s="157"/>
      <c r="J27" s="157"/>
      <c r="K27" s="157"/>
      <c r="L27" s="159"/>
      <c r="M27" s="160"/>
      <c r="N27" s="160"/>
      <c r="O27" s="157"/>
      <c r="P27" s="157"/>
      <c r="T27" s="195"/>
      <c r="U27" s="195"/>
    </row>
    <row r="28" spans="1:21" ht="13.5">
      <c r="A28" s="155"/>
      <c r="B28" s="156"/>
      <c r="C28" s="156"/>
      <c r="D28" s="157"/>
      <c r="E28" s="161"/>
      <c r="F28" s="161"/>
      <c r="G28" s="161"/>
      <c r="H28" s="157"/>
      <c r="I28" s="157"/>
      <c r="J28" s="157"/>
      <c r="K28" s="157"/>
      <c r="L28" s="159"/>
      <c r="M28" s="160"/>
      <c r="N28" s="160"/>
      <c r="O28" s="157"/>
      <c r="P28" s="157"/>
      <c r="T28" s="195"/>
      <c r="U28" s="195"/>
    </row>
    <row r="29" spans="1:21" ht="13.5">
      <c r="A29" s="155"/>
      <c r="B29" s="162" t="s">
        <v>224</v>
      </c>
      <c r="C29" s="162"/>
      <c r="D29" s="157"/>
      <c r="E29" s="163"/>
      <c r="F29" s="163"/>
      <c r="G29" s="163"/>
      <c r="H29" s="163"/>
      <c r="I29" s="163"/>
      <c r="J29" s="163"/>
      <c r="K29" s="157"/>
      <c r="L29" s="159"/>
      <c r="M29" s="160"/>
      <c r="N29" s="160"/>
      <c r="O29" s="157"/>
      <c r="P29" s="157"/>
      <c r="T29" s="195"/>
      <c r="U29" s="195"/>
    </row>
    <row r="30" spans="1:21" ht="13.5">
      <c r="A30" s="155"/>
      <c r="B30" s="156"/>
      <c r="C30" s="156"/>
      <c r="D30" s="157"/>
      <c r="E30" s="161"/>
      <c r="F30" s="161"/>
      <c r="G30" s="161"/>
      <c r="H30" s="157"/>
      <c r="I30" s="157"/>
      <c r="J30" s="157"/>
      <c r="K30" s="157"/>
      <c r="L30" s="159"/>
      <c r="M30" s="160"/>
      <c r="N30" s="160"/>
      <c r="O30" s="157"/>
      <c r="P30" s="157"/>
      <c r="T30" s="195"/>
      <c r="U30" s="195"/>
    </row>
    <row r="31" spans="1:21" ht="13.5">
      <c r="A31" s="155"/>
      <c r="B31" s="164" t="s">
        <v>225</v>
      </c>
      <c r="C31" s="164"/>
      <c r="D31" s="158"/>
      <c r="E31" s="153"/>
      <c r="F31" s="153"/>
      <c r="G31" s="153"/>
      <c r="H31" s="157"/>
      <c r="I31" s="157"/>
      <c r="J31" s="157"/>
      <c r="K31" s="157"/>
      <c r="L31" s="159"/>
      <c r="M31" s="160"/>
      <c r="N31" s="160"/>
      <c r="O31" s="157"/>
      <c r="P31" s="157"/>
      <c r="T31" s="195"/>
      <c r="U31" s="195"/>
    </row>
    <row r="32" spans="1:21" ht="13.5">
      <c r="A32" s="155"/>
      <c r="B32" s="156"/>
      <c r="C32" s="156"/>
      <c r="D32" s="157"/>
      <c r="E32" s="161"/>
      <c r="F32" s="161"/>
      <c r="G32" s="161"/>
      <c r="H32" s="157"/>
      <c r="I32" s="159"/>
      <c r="J32" s="159"/>
      <c r="K32" s="159"/>
      <c r="L32" s="159"/>
      <c r="M32" s="160"/>
      <c r="N32" s="160"/>
      <c r="O32" s="157"/>
      <c r="P32" s="157"/>
      <c r="T32" s="195"/>
      <c r="U32" s="195"/>
    </row>
    <row r="33" spans="1:21" ht="92.25" customHeight="1">
      <c r="A33" s="155"/>
      <c r="B33" s="166" t="s">
        <v>226</v>
      </c>
      <c r="C33" s="862" t="s">
        <v>1270</v>
      </c>
      <c r="D33" s="863">
        <v>10549</v>
      </c>
      <c r="E33" s="864">
        <v>83449015</v>
      </c>
      <c r="F33" s="864">
        <v>83449015</v>
      </c>
      <c r="G33" s="864">
        <v>83449015</v>
      </c>
      <c r="H33" s="865">
        <v>40991</v>
      </c>
      <c r="I33" s="865">
        <v>41066</v>
      </c>
      <c r="J33" s="865">
        <v>48372</v>
      </c>
      <c r="K33" s="866" t="s">
        <v>1248</v>
      </c>
      <c r="L33" s="863" t="s">
        <v>1249</v>
      </c>
      <c r="M33" s="867">
        <v>8.4699999999999998E-2</v>
      </c>
      <c r="N33" s="867">
        <v>8.0000000000000002E-3</v>
      </c>
      <c r="O33" s="875" t="s">
        <v>1272</v>
      </c>
      <c r="P33" s="876" t="s">
        <v>1273</v>
      </c>
      <c r="T33" s="195"/>
      <c r="U33" s="195"/>
    </row>
    <row r="34" spans="1:21" ht="13.5">
      <c r="A34" s="155"/>
      <c r="B34" s="189"/>
      <c r="C34" s="862"/>
      <c r="D34" s="863"/>
      <c r="E34" s="864"/>
      <c r="F34" s="864"/>
      <c r="G34" s="864"/>
      <c r="H34" s="865"/>
      <c r="I34" s="865"/>
      <c r="J34" s="865"/>
      <c r="K34" s="865"/>
      <c r="L34" s="863"/>
      <c r="M34" s="863"/>
      <c r="N34" s="867"/>
      <c r="O34" s="875"/>
      <c r="P34" s="875"/>
      <c r="T34" s="195"/>
      <c r="U34" s="195"/>
    </row>
    <row r="35" spans="1:21" s="168" customFormat="1" ht="96" customHeight="1">
      <c r="A35" s="165"/>
      <c r="B35" s="166" t="s">
        <v>226</v>
      </c>
      <c r="C35" s="862" t="s">
        <v>1270</v>
      </c>
      <c r="D35" s="863">
        <v>14504</v>
      </c>
      <c r="E35" s="864">
        <v>6854706</v>
      </c>
      <c r="F35" s="864">
        <v>6854706</v>
      </c>
      <c r="G35" s="864">
        <v>6854706</v>
      </c>
      <c r="H35" s="865">
        <v>41401</v>
      </c>
      <c r="I35" s="865">
        <v>41474</v>
      </c>
      <c r="J35" s="865">
        <v>48747</v>
      </c>
      <c r="K35" s="866" t="s">
        <v>1248</v>
      </c>
      <c r="L35" s="863" t="s">
        <v>1249</v>
      </c>
      <c r="M35" s="868" t="s">
        <v>1274</v>
      </c>
      <c r="N35" s="867">
        <v>1.2999999999999999E-3</v>
      </c>
      <c r="O35" s="876" t="s">
        <v>1272</v>
      </c>
      <c r="P35" s="876" t="s">
        <v>1275</v>
      </c>
      <c r="T35" s="196"/>
      <c r="U35" s="196"/>
    </row>
    <row r="36" spans="1:21" ht="13.5">
      <c r="A36" s="155"/>
      <c r="B36" s="189"/>
      <c r="C36" s="862"/>
      <c r="D36" s="863"/>
      <c r="E36" s="864"/>
      <c r="F36" s="864"/>
      <c r="G36" s="864"/>
      <c r="H36" s="865"/>
      <c r="I36" s="865"/>
      <c r="J36" s="865"/>
      <c r="K36" s="865"/>
      <c r="L36" s="863"/>
      <c r="M36" s="863"/>
      <c r="N36" s="867"/>
      <c r="O36" s="875"/>
      <c r="P36" s="875"/>
      <c r="T36" s="197"/>
      <c r="U36" s="197"/>
    </row>
    <row r="37" spans="1:21" ht="78.75" customHeight="1">
      <c r="A37" s="155"/>
      <c r="B37" s="166" t="s">
        <v>226</v>
      </c>
      <c r="C37" s="862" t="s">
        <v>1270</v>
      </c>
      <c r="D37" s="863">
        <v>16868</v>
      </c>
      <c r="E37" s="864">
        <v>72675017</v>
      </c>
      <c r="F37" s="864">
        <v>72675017</v>
      </c>
      <c r="G37" s="864">
        <v>72675017</v>
      </c>
      <c r="H37" s="865">
        <v>41402</v>
      </c>
      <c r="I37" s="865">
        <v>41442</v>
      </c>
      <c r="J37" s="865">
        <v>48747</v>
      </c>
      <c r="K37" s="866" t="s">
        <v>1248</v>
      </c>
      <c r="L37" s="863" t="s">
        <v>1249</v>
      </c>
      <c r="M37" s="867">
        <v>8.5000000000000006E-2</v>
      </c>
      <c r="N37" s="867">
        <v>6.0000000000000001E-3</v>
      </c>
      <c r="O37" s="875" t="s">
        <v>1272</v>
      </c>
      <c r="P37" s="876" t="s">
        <v>1276</v>
      </c>
    </row>
    <row r="38" spans="1:21" ht="13.5">
      <c r="A38" s="155"/>
      <c r="B38" s="189"/>
      <c r="C38" s="862"/>
      <c r="D38" s="863"/>
      <c r="E38" s="864"/>
      <c r="F38" s="864"/>
      <c r="G38" s="864"/>
      <c r="H38" s="865"/>
      <c r="I38" s="865"/>
      <c r="J38" s="865"/>
      <c r="K38" s="865"/>
      <c r="L38" s="863"/>
      <c r="M38" s="863"/>
      <c r="N38" s="867"/>
      <c r="O38" s="875"/>
      <c r="P38" s="875"/>
    </row>
    <row r="39" spans="1:21" ht="88.5" customHeight="1">
      <c r="A39" s="155"/>
      <c r="B39" s="166" t="s">
        <v>226</v>
      </c>
      <c r="C39" s="862" t="s">
        <v>1270</v>
      </c>
      <c r="D39" s="863">
        <v>23328</v>
      </c>
      <c r="E39" s="864">
        <v>104534855</v>
      </c>
      <c r="F39" s="864">
        <v>104534855</v>
      </c>
      <c r="G39" s="864">
        <v>104534855</v>
      </c>
      <c r="H39" s="865">
        <v>41851</v>
      </c>
      <c r="I39" s="865">
        <v>41929</v>
      </c>
      <c r="J39" s="865">
        <v>49234</v>
      </c>
      <c r="K39" s="866" t="s">
        <v>1248</v>
      </c>
      <c r="L39" s="863" t="s">
        <v>1249</v>
      </c>
      <c r="M39" s="863" t="s">
        <v>1277</v>
      </c>
      <c r="N39" s="867">
        <v>5.3E-3</v>
      </c>
      <c r="O39" s="875" t="s">
        <v>1272</v>
      </c>
      <c r="P39" s="876" t="s">
        <v>1278</v>
      </c>
    </row>
    <row r="40" spans="1:21" ht="13.5">
      <c r="A40" s="155"/>
      <c r="B40" s="189"/>
      <c r="C40" s="862"/>
      <c r="D40" s="863"/>
      <c r="E40" s="864"/>
      <c r="F40" s="864"/>
      <c r="G40" s="864"/>
      <c r="H40" s="865"/>
      <c r="I40" s="865"/>
      <c r="J40" s="865"/>
      <c r="K40" s="865"/>
      <c r="L40" s="863"/>
      <c r="M40" s="863"/>
      <c r="N40" s="867"/>
      <c r="O40" s="875"/>
      <c r="P40" s="875"/>
    </row>
    <row r="41" spans="1:21" ht="93.75" customHeight="1" thickBot="1">
      <c r="A41" s="190"/>
      <c r="B41" s="191" t="s">
        <v>226</v>
      </c>
      <c r="C41" s="872" t="s">
        <v>1271</v>
      </c>
      <c r="D41" s="873">
        <v>14505</v>
      </c>
      <c r="E41" s="874">
        <v>208708907</v>
      </c>
      <c r="F41" s="874">
        <v>208708907</v>
      </c>
      <c r="G41" s="874">
        <v>208708907</v>
      </c>
      <c r="H41" s="877">
        <v>41103</v>
      </c>
      <c r="I41" s="877">
        <v>41204</v>
      </c>
      <c r="J41" s="877">
        <v>48509</v>
      </c>
      <c r="K41" s="878" t="s">
        <v>1248</v>
      </c>
      <c r="L41" s="873" t="s">
        <v>1249</v>
      </c>
      <c r="M41" s="879">
        <v>8.1699999999999995E-2</v>
      </c>
      <c r="N41" s="879">
        <v>0.02</v>
      </c>
      <c r="O41" s="878" t="s">
        <v>1272</v>
      </c>
      <c r="P41" s="878" t="s">
        <v>1279</v>
      </c>
    </row>
    <row r="42" spans="1:21" ht="13.5" thickTop="1"/>
  </sheetData>
  <mergeCells count="15">
    <mergeCell ref="A2:P2"/>
    <mergeCell ref="A3:P3"/>
    <mergeCell ref="A4:P4"/>
    <mergeCell ref="A5:P5"/>
    <mergeCell ref="A7:B8"/>
    <mergeCell ref="C7:C8"/>
    <mergeCell ref="D7:D8"/>
    <mergeCell ref="E7:E8"/>
    <mergeCell ref="I7:J7"/>
    <mergeCell ref="K7:K8"/>
    <mergeCell ref="L7:L8"/>
    <mergeCell ref="M7:M8"/>
    <mergeCell ref="N7:N8"/>
    <mergeCell ref="O7:O8"/>
    <mergeCell ref="P7:P8"/>
  </mergeCells>
  <printOptions horizontalCentered="1" verticalCentered="1"/>
  <pageMargins left="0" right="0" top="0" bottom="0" header="0.31496062992125984" footer="0.31496062992125984"/>
  <pageSetup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32</vt:i4>
      </vt:variant>
    </vt:vector>
  </HeadingPairs>
  <TitlesOfParts>
    <vt:vector size="58" baseType="lpstr">
      <vt:lpstr>ANEXO1PROGYNO</vt:lpstr>
      <vt:lpstr>ANEXO 1 PRIORIDADESGTO</vt:lpstr>
      <vt:lpstr>ANEXO2ADMIVA </vt:lpstr>
      <vt:lpstr>ANEXO3A MPIOSESTATAL </vt:lpstr>
      <vt:lpstr>ANEXO3BMPIOSFEDERAL </vt:lpstr>
      <vt:lpstr>ANEXO4FIDEICOMISOS</vt:lpstr>
      <vt:lpstr>ANEXO 5A B</vt:lpstr>
      <vt:lpstr>ANEXO 5C </vt:lpstr>
      <vt:lpstr>ANEXO 5D </vt:lpstr>
      <vt:lpstr>ANEXOS 6APORTFED</vt:lpstr>
      <vt:lpstr>ANEXOS7ADJUDICACION</vt:lpstr>
      <vt:lpstr>anexo8a CLASIF.ECONOMICA </vt:lpstr>
      <vt:lpstr>ANEXO8B CLASIF.tipoGTO</vt:lpstr>
      <vt:lpstr>ANEXO9FUNCIONAL</vt:lpstr>
      <vt:lpstr>ANEXO10 MISIONES</vt:lpstr>
      <vt:lpstr>ANEXO11 RAMO </vt:lpstr>
      <vt:lpstr>ANEXO12CONCILIACION </vt:lpstr>
      <vt:lpstr>ANEXO13A ORGestatal</vt:lpstr>
      <vt:lpstr>ANEXO13B ORGcapitulos</vt:lpstr>
      <vt:lpstr>ANEXO13C</vt:lpstr>
      <vt:lpstr>ANEXO14 AYUDAS  </vt:lpstr>
      <vt:lpstr>ANEXO15.capFEDERAL </vt:lpstr>
      <vt:lpstr>ANEXO21 ISSSTECAM</vt:lpstr>
      <vt:lpstr>ANEXO22RECONCURRENTES</vt:lpstr>
      <vt:lpstr>ANEXO 23TOTAL </vt:lpstr>
      <vt:lpstr>ANEXO24FUENTE</vt:lpstr>
      <vt:lpstr>'ANEXO 5A B'!Área_de_impresión</vt:lpstr>
      <vt:lpstr>'ANEXO 5C '!Área_de_impresión</vt:lpstr>
      <vt:lpstr>'ANEXO10 MISIONES'!Área_de_impresión</vt:lpstr>
      <vt:lpstr>'ANEXO11 RAMO '!Área_de_impresión</vt:lpstr>
      <vt:lpstr>'ANEXO12CONCILIACION '!Área_de_impresión</vt:lpstr>
      <vt:lpstr>'ANEXO13A ORGestatal'!Área_de_impresión</vt:lpstr>
      <vt:lpstr>'ANEXO13B ORGcapitulos'!Área_de_impresión</vt:lpstr>
      <vt:lpstr>ANEXO13C!Área_de_impresión</vt:lpstr>
      <vt:lpstr>'ANEXO14 AYUDAS  '!Área_de_impresión</vt:lpstr>
      <vt:lpstr>ANEXO1PROGYNO!Área_de_impresión</vt:lpstr>
      <vt:lpstr>'ANEXO21 ISSSTECAM'!Área_de_impresión</vt:lpstr>
      <vt:lpstr>ANEXO24FUENTE!Área_de_impresión</vt:lpstr>
      <vt:lpstr>'ANEXO2ADMIVA '!Área_de_impresión</vt:lpstr>
      <vt:lpstr>'ANEXO3A MPIOSESTATAL '!Área_de_impresión</vt:lpstr>
      <vt:lpstr>'ANEXO3BMPIOSFEDERAL '!Área_de_impresión</vt:lpstr>
      <vt:lpstr>'anexo8a CLASIF.ECONOMICA '!Área_de_impresión</vt:lpstr>
      <vt:lpstr>ANEXO9FUNCIONAL!Área_de_impresión</vt:lpstr>
      <vt:lpstr>'ANEXOS 6APORTFED'!Área_de_impresión</vt:lpstr>
      <vt:lpstr>ANEXOS7ADJUDICACION!Área_de_impresión</vt:lpstr>
      <vt:lpstr>'ANEXO 1 PRIORIDADESGTO'!Títulos_a_imprimir</vt:lpstr>
      <vt:lpstr>'ANEXO 23TOTAL '!Títulos_a_imprimir</vt:lpstr>
      <vt:lpstr>'ANEXO10 MISIONES'!Títulos_a_imprimir</vt:lpstr>
      <vt:lpstr>'ANEXO11 RAMO '!Títulos_a_imprimir</vt:lpstr>
      <vt:lpstr>'ANEXO12CONCILIACION '!Títulos_a_imprimir</vt:lpstr>
      <vt:lpstr>'ANEXO13A ORGestatal'!Títulos_a_imprimir</vt:lpstr>
      <vt:lpstr>'ANEXO13B ORGcapitulos'!Títulos_a_imprimir</vt:lpstr>
      <vt:lpstr>ANEXO13C!Títulos_a_imprimir</vt:lpstr>
      <vt:lpstr>'ANEXO14 AYUDAS  '!Títulos_a_imprimir</vt:lpstr>
      <vt:lpstr>'ANEXO15.capFEDERAL '!Títulos_a_imprimir</vt:lpstr>
      <vt:lpstr>ANEXO24FUENTE!Títulos_a_imprimir</vt:lpstr>
      <vt:lpstr>'ANEXO2ADMIVA '!Títulos_a_imprimir</vt:lpstr>
      <vt:lpstr>ANEXO9FUNCIONAL!Títulos_a_imprimir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dc:creator>
  <cp:lastModifiedBy>Usuario</cp:lastModifiedBy>
  <cp:lastPrinted>2023-08-15T15:15:19Z</cp:lastPrinted>
  <dcterms:created xsi:type="dcterms:W3CDTF">2021-11-16T19:31:16Z</dcterms:created>
  <dcterms:modified xsi:type="dcterms:W3CDTF">2023-09-22T15:25:23Z</dcterms:modified>
</cp:coreProperties>
</file>