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ANEXOS LEY DE EGRESOS\GERARDO 1-20\"/>
    </mc:Choice>
  </mc:AlternateContent>
  <bookViews>
    <workbookView xWindow="-105" yWindow="-105" windowWidth="23250" windowHeight="12450" tabRatio="763" firstSheet="12" activeTab="12"/>
  </bookViews>
  <sheets>
    <sheet name="ANEXO1PROGYNO" sheetId="1" r:id="rId1"/>
    <sheet name="ANEXO 1 PRIORIDADESGTO" sheetId="35" r:id="rId2"/>
    <sheet name="ANEXO2ADMIVA " sheetId="3" r:id="rId3"/>
    <sheet name="ANEXO3A MPIOSESTATAL " sheetId="4" r:id="rId4"/>
    <sheet name="ANEXO3BMPIOSFEDERAL " sheetId="5" r:id="rId5"/>
    <sheet name="ANEXO4FIDEICOMISOS" sheetId="6" r:id="rId6"/>
    <sheet name="ANEXO 5A B" sheetId="7" r:id="rId7"/>
    <sheet name="ANEXO 5C " sheetId="8" r:id="rId8"/>
    <sheet name="ANEXO 5D " sheetId="9" r:id="rId9"/>
    <sheet name="ANEXOS 6APORTFED" sheetId="10" r:id="rId10"/>
    <sheet name="ANEXOS7ADJUDICACION" sheetId="11" r:id="rId11"/>
    <sheet name="anexo8a CLASIF.ECONOMICA " sheetId="40" r:id="rId12"/>
    <sheet name="ANEXO8B CLASIF.tipoGTO" sheetId="41" r:id="rId13"/>
    <sheet name="ANEXO9FUNCIONAL" sheetId="14" r:id="rId14"/>
    <sheet name="ANEXO10 MISIONES (2)" sheetId="16" r:id="rId15"/>
    <sheet name="ANEXO11 RAMO " sheetId="17" r:id="rId16"/>
    <sheet name="ANEXO12CONCILIACION " sheetId="18" r:id="rId17"/>
    <sheet name="ANEXO13A ORGestatal" sheetId="19" r:id="rId18"/>
    <sheet name="ANEXO13B ORGcapitulos" sheetId="32" r:id="rId19"/>
    <sheet name="ANEXO13C" sheetId="33" r:id="rId20"/>
    <sheet name="ANEXO14 AYUDAS  " sheetId="31" r:id="rId21"/>
    <sheet name="ANEXO15.capFEDERAL " sheetId="28" r:id="rId22"/>
    <sheet name="ANEXO21 ISSSTECAM" sheetId="36" r:id="rId23"/>
    <sheet name="ANEXO22RECONCURRENTES" sheetId="37" r:id="rId24"/>
    <sheet name="ANEXO 23TOTAL " sheetId="38" r:id="rId25"/>
    <sheet name="ANEXO24FUENTE" sheetId="39" r:id="rId26"/>
  </sheets>
  <externalReferences>
    <externalReference r:id="rId27"/>
    <externalReference r:id="rId28"/>
    <externalReference r:id="rId29"/>
  </externalReferences>
  <definedNames>
    <definedName name="_UMA21">[1]DATOS1!$B$7</definedName>
    <definedName name="_xlnm.Print_Area" localSheetId="6">'ANEXO 5A B'!$A$1:$D$40</definedName>
    <definedName name="_xlnm.Print_Area" localSheetId="7">'ANEXO 5C '!$B$1:$Q$52</definedName>
    <definedName name="_xlnm.Print_Area" localSheetId="14">'ANEXO10 MISIONES (2)'!$A$1:$E$39</definedName>
    <definedName name="_xlnm.Print_Area" localSheetId="15">'ANEXO11 RAMO '!$A$1:$R$104</definedName>
    <definedName name="_xlnm.Print_Area" localSheetId="16">'ANEXO12CONCILIACION '!$B$1:$D$53</definedName>
    <definedName name="_xlnm.Print_Area" localSheetId="17">'ANEXO13A ORGestatal'!$A$1:$J$64</definedName>
    <definedName name="_xlnm.Print_Area" localSheetId="18">'ANEXO13B ORGcapitulos'!$A$1:$R$64</definedName>
    <definedName name="_xlnm.Print_Area" localSheetId="19">ANEXO13C!$B$1:$D$440</definedName>
    <definedName name="_xlnm.Print_Area" localSheetId="20">'ANEXO14 AYUDAS  '!$A$1:$C$28</definedName>
    <definedName name="_xlnm.Print_Area" localSheetId="0">ANEXO1PROGYNO!$A$1:$C$21</definedName>
    <definedName name="_xlnm.Print_Area" localSheetId="22">'ANEXO21 ISSSTECAM'!$A$1:$F$35</definedName>
    <definedName name="_xlnm.Print_Area" localSheetId="2">'ANEXO2ADMIVA '!$A$1:$I$243</definedName>
    <definedName name="_xlnm.Print_Area" localSheetId="3">'ANEXO3A MPIOSESTATAL '!$B$1:$C$43</definedName>
    <definedName name="_xlnm.Print_Area" localSheetId="4">'ANEXO3BMPIOSFEDERAL '!$B$1:$C$37</definedName>
    <definedName name="_xlnm.Print_Area" localSheetId="11">'anexo8a CLASIF.ECONOMICA '!$A$1:$E$82</definedName>
    <definedName name="_xlnm.Print_Area" localSheetId="13">ANEXO9FUNCIONAL!$A$1:$F$162</definedName>
    <definedName name="_xlnm.Print_Area" localSheetId="9">'ANEXOS 6APORTFED'!$A$1:$B$24</definedName>
    <definedName name="_xlnm.Print_Area" localSheetId="10">ANEXOS7ADJUDICACION!$B$2:$D$18</definedName>
    <definedName name="_xlnm.Database" localSheetId="1">#REF!</definedName>
    <definedName name="_xlnm.Database" localSheetId="2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5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1">#REF!</definedName>
    <definedName name="_xlnm.Database" localSheetId="12">#REF!</definedName>
    <definedName name="_xlnm.Database">#REF!</definedName>
    <definedName name="BDN">[1]ISR!$A$6:$AF$22</definedName>
    <definedName name="ok" localSheetId="1">#REF!</definedName>
    <definedName name="ok" localSheetId="24">#REF!</definedName>
    <definedName name="ok" localSheetId="14">#REF!</definedName>
    <definedName name="ok" localSheetId="15">#REF!</definedName>
    <definedName name="ok" localSheetId="18">#REF!</definedName>
    <definedName name="ok" localSheetId="19">#REF!</definedName>
    <definedName name="ok" localSheetId="20">#REF!</definedName>
    <definedName name="ok" localSheetId="21">#REF!</definedName>
    <definedName name="ok" localSheetId="23">#REF!</definedName>
    <definedName name="ok" localSheetId="25">#REF!</definedName>
    <definedName name="ok" localSheetId="2">#REF!</definedName>
    <definedName name="ok" localSheetId="11">#REF!</definedName>
    <definedName name="ok" localSheetId="12">#REF!</definedName>
    <definedName name="ok">#REF!</definedName>
    <definedName name="P_14" localSheetId="1">#REF!</definedName>
    <definedName name="P_14" localSheetId="24">#REF!</definedName>
    <definedName name="P_14" localSheetId="14">#REF!</definedName>
    <definedName name="P_14" localSheetId="15">#REF!</definedName>
    <definedName name="P_14" localSheetId="18">#REF!</definedName>
    <definedName name="P_14" localSheetId="19">#REF!</definedName>
    <definedName name="P_14" localSheetId="20">#REF!</definedName>
    <definedName name="P_14" localSheetId="21">#REF!</definedName>
    <definedName name="P_14" localSheetId="23">#REF!</definedName>
    <definedName name="P_14" localSheetId="25">#REF!</definedName>
    <definedName name="P_14" localSheetId="2">#REF!</definedName>
    <definedName name="P_14" localSheetId="11">#REF!</definedName>
    <definedName name="P_14" localSheetId="12">#REF!</definedName>
    <definedName name="P_14">#REF!</definedName>
    <definedName name="SIS">[1]CAP_PART!$B$10:$R$101</definedName>
    <definedName name="_xlnm.Print_Titles" localSheetId="1">'ANEXO 1 PRIORIDADESGTO'!$1:$6</definedName>
    <definedName name="_xlnm.Print_Titles" localSheetId="24">'ANEXO 23TOTAL '!$1:$8</definedName>
    <definedName name="_xlnm.Print_Titles" localSheetId="15">'ANEXO11 RAMO '!$1:$9</definedName>
    <definedName name="_xlnm.Print_Titles" localSheetId="16">'ANEXO12CONCILIACION '!$1:$9</definedName>
    <definedName name="_xlnm.Print_Titles" localSheetId="17">'ANEXO13A ORGestatal'!$1:$8</definedName>
    <definedName name="_xlnm.Print_Titles" localSheetId="18">'ANEXO13B ORGcapitulos'!$1:$8</definedName>
    <definedName name="_xlnm.Print_Titles" localSheetId="19">ANEXO13C!$1:$8</definedName>
    <definedName name="_xlnm.Print_Titles" localSheetId="20">'ANEXO14 AYUDAS  '!$1:$8</definedName>
    <definedName name="_xlnm.Print_Titles" localSheetId="21">'ANEXO15.capFEDERAL '!$1:$9</definedName>
    <definedName name="_xlnm.Print_Titles" localSheetId="25">ANEXO24FUENTE!$1:$7</definedName>
    <definedName name="_xlnm.Print_Titles" localSheetId="2">'ANEXO2ADMIVA '!$1:$6</definedName>
    <definedName name="_xlnm.Print_Titles" localSheetId="13">ANEXO9FUNCIONAL!$1:$10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41" l="1"/>
  <c r="I11" i="41" s="1"/>
  <c r="I13" i="41"/>
  <c r="I14" i="41"/>
  <c r="D16" i="41"/>
  <c r="I17" i="41"/>
  <c r="I18" i="41"/>
  <c r="I16" i="41" s="1"/>
  <c r="I19" i="41"/>
  <c r="I20" i="41"/>
  <c r="I21" i="41"/>
  <c r="I22" i="41"/>
  <c r="I23" i="41"/>
  <c r="I25" i="41"/>
  <c r="I27" i="41"/>
  <c r="I29" i="41"/>
  <c r="I31" i="41"/>
  <c r="I32" i="41"/>
  <c r="I33" i="41"/>
  <c r="I35" i="41"/>
  <c r="I36" i="41"/>
  <c r="I37" i="41"/>
  <c r="D39" i="41"/>
  <c r="E39" i="41"/>
  <c r="E75" i="41" s="1"/>
  <c r="F39" i="41"/>
  <c r="G39" i="41"/>
  <c r="G75" i="41" s="1"/>
  <c r="H39" i="41"/>
  <c r="I46" i="41"/>
  <c r="I48" i="41"/>
  <c r="I51" i="41"/>
  <c r="I50" i="41" s="1"/>
  <c r="I52" i="41"/>
  <c r="I54" i="41"/>
  <c r="I57" i="41"/>
  <c r="I56" i="41" s="1"/>
  <c r="I58" i="41"/>
  <c r="I61" i="41"/>
  <c r="I62" i="41"/>
  <c r="I60" i="41" s="1"/>
  <c r="I64" i="41"/>
  <c r="I66" i="41"/>
  <c r="I68" i="41"/>
  <c r="I69" i="41"/>
  <c r="D71" i="41"/>
  <c r="E71" i="41"/>
  <c r="F71" i="41"/>
  <c r="H71" i="41"/>
  <c r="D75" i="41"/>
  <c r="F75" i="41"/>
  <c r="H75" i="41"/>
  <c r="D41" i="40"/>
  <c r="E41" i="40"/>
  <c r="D77" i="40"/>
  <c r="E77" i="40"/>
  <c r="D80" i="40"/>
  <c r="I71" i="41" l="1"/>
  <c r="I39" i="41"/>
  <c r="I75" i="41" s="1"/>
  <c r="D10" i="39" l="1"/>
  <c r="D14" i="39"/>
  <c r="D21" i="39"/>
  <c r="E9" i="38"/>
  <c r="C11" i="38"/>
  <c r="D11" i="38"/>
  <c r="E12" i="38"/>
  <c r="E11" i="38" s="1"/>
  <c r="E14" i="38"/>
  <c r="E15" i="38"/>
  <c r="E16" i="38"/>
  <c r="E17" i="38"/>
  <c r="E18" i="38"/>
  <c r="E19" i="38"/>
  <c r="C21" i="38"/>
  <c r="D21" i="38"/>
  <c r="E21" i="38"/>
  <c r="E22" i="38"/>
  <c r="E23" i="38"/>
  <c r="E24" i="38"/>
  <c r="C27" i="38"/>
  <c r="E27" i="38" s="1"/>
  <c r="E28" i="38"/>
  <c r="E30" i="38"/>
  <c r="E32" i="38"/>
  <c r="C34" i="38"/>
  <c r="D34" i="38"/>
  <c r="E35" i="38"/>
  <c r="E34" i="38" s="1"/>
  <c r="E37" i="38"/>
  <c r="E40" i="38"/>
  <c r="E43" i="38"/>
  <c r="C44" i="38"/>
  <c r="C42" i="38" s="1"/>
  <c r="D44" i="38"/>
  <c r="E44" i="38" s="1"/>
  <c r="E45" i="38"/>
  <c r="E46" i="38"/>
  <c r="E47" i="38"/>
  <c r="E50" i="38"/>
  <c r="C52" i="38"/>
  <c r="D52" i="38"/>
  <c r="E52" i="38"/>
  <c r="E53" i="38"/>
  <c r="C54" i="38"/>
  <c r="E54" i="38" s="1"/>
  <c r="E55" i="38"/>
  <c r="E57" i="38"/>
  <c r="E59" i="38"/>
  <c r="E61" i="38"/>
  <c r="E63" i="38"/>
  <c r="E65" i="38"/>
  <c r="E67" i="38"/>
  <c r="E69" i="38"/>
  <c r="E71" i="38"/>
  <c r="E73" i="38"/>
  <c r="E75" i="38"/>
  <c r="E77" i="38"/>
  <c r="E79" i="38"/>
  <c r="C81" i="38"/>
  <c r="D81" i="38"/>
  <c r="E81" i="38" s="1"/>
  <c r="E82" i="38"/>
  <c r="E83" i="38"/>
  <c r="E84" i="38"/>
  <c r="E85" i="38"/>
  <c r="E86" i="38"/>
  <c r="E87" i="38"/>
  <c r="C89" i="38"/>
  <c r="D89" i="38"/>
  <c r="E89" i="38"/>
  <c r="E90" i="38"/>
  <c r="E91" i="38"/>
  <c r="E92" i="38"/>
  <c r="E93" i="38"/>
  <c r="E94" i="38"/>
  <c r="E95" i="38"/>
  <c r="E96" i="38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C134" i="38"/>
  <c r="D134" i="38"/>
  <c r="E134" i="38"/>
  <c r="E135" i="38"/>
  <c r="E136" i="38"/>
  <c r="E137" i="38"/>
  <c r="C139" i="38"/>
  <c r="D139" i="38"/>
  <c r="E139" i="38"/>
  <c r="E140" i="38"/>
  <c r="D8" i="37"/>
  <c r="D9" i="37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B34" i="37"/>
  <c r="C34" i="37"/>
  <c r="D34" i="37"/>
  <c r="C142" i="38" l="1"/>
  <c r="D42" i="38"/>
  <c r="D142" i="38" s="1"/>
  <c r="C51" i="18"/>
  <c r="E42" i="38" l="1"/>
  <c r="E142" i="38" s="1"/>
  <c r="C13" i="4" l="1"/>
  <c r="C14" i="4" s="1"/>
  <c r="D438" i="33" l="1"/>
  <c r="P63" i="32"/>
  <c r="O63" i="32"/>
  <c r="N63" i="32"/>
  <c r="M63" i="32"/>
  <c r="L63" i="32"/>
  <c r="J63" i="32"/>
  <c r="I63" i="32"/>
  <c r="Q59" i="32"/>
  <c r="Q58" i="32"/>
  <c r="Q57" i="32"/>
  <c r="Q56" i="32"/>
  <c r="Q55" i="32"/>
  <c r="Q54" i="32"/>
  <c r="Q53" i="32"/>
  <c r="Q52" i="32"/>
  <c r="Q51" i="32"/>
  <c r="Q50" i="32"/>
  <c r="Q49" i="32"/>
  <c r="Q48" i="32"/>
  <c r="Q47" i="32"/>
  <c r="Q46" i="32"/>
  <c r="Q45" i="32"/>
  <c r="Q43" i="32"/>
  <c r="Q42" i="32"/>
  <c r="Q41" i="32"/>
  <c r="Q40" i="32"/>
  <c r="Q39" i="32"/>
  <c r="K38" i="32"/>
  <c r="K63" i="32" s="1"/>
  <c r="Q37" i="32"/>
  <c r="Q36" i="32"/>
  <c r="Q35" i="32"/>
  <c r="Q34" i="32"/>
  <c r="Q33" i="32"/>
  <c r="Q32" i="32"/>
  <c r="Q31" i="32"/>
  <c r="Q30" i="32"/>
  <c r="Q29" i="32"/>
  <c r="Q28" i="32"/>
  <c r="Q27" i="32"/>
  <c r="Q26" i="32"/>
  <c r="Q25" i="32"/>
  <c r="Q24" i="32"/>
  <c r="Q23" i="32"/>
  <c r="Q22" i="32"/>
  <c r="Q21" i="32"/>
  <c r="Q20" i="32"/>
  <c r="Q19" i="32"/>
  <c r="Q18" i="32"/>
  <c r="Q17" i="32"/>
  <c r="Q38" i="32" l="1"/>
  <c r="Q62" i="32" s="1"/>
  <c r="C28" i="31" l="1"/>
  <c r="C10" i="31"/>
  <c r="C9" i="31"/>
  <c r="C8" i="31"/>
  <c r="K32" i="28" l="1"/>
  <c r="J32" i="28"/>
  <c r="H32" i="28"/>
  <c r="G32" i="28"/>
  <c r="F32" i="28"/>
  <c r="E32" i="28"/>
  <c r="D32" i="28"/>
  <c r="C32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I62" i="19"/>
  <c r="Q103" i="17"/>
  <c r="P103" i="17"/>
  <c r="O103" i="17"/>
  <c r="N103" i="17"/>
  <c r="M103" i="17"/>
  <c r="L103" i="17"/>
  <c r="K103" i="17"/>
  <c r="J103" i="17"/>
  <c r="I103" i="17"/>
  <c r="R99" i="17"/>
  <c r="R92" i="17"/>
  <c r="R85" i="17"/>
  <c r="R78" i="17"/>
  <c r="R77" i="17"/>
  <c r="R76" i="17"/>
  <c r="R75" i="17"/>
  <c r="R74" i="17"/>
  <c r="R73" i="17"/>
  <c r="R72" i="17"/>
  <c r="R66" i="17"/>
  <c r="R60" i="17"/>
  <c r="R54" i="17"/>
  <c r="R53" i="17"/>
  <c r="R52" i="17"/>
  <c r="R51" i="17"/>
  <c r="R50" i="17"/>
  <c r="R49" i="17"/>
  <c r="R48" i="17"/>
  <c r="R47" i="17"/>
  <c r="R46" i="17"/>
  <c r="R45" i="17"/>
  <c r="R44" i="17"/>
  <c r="R42" i="17"/>
  <c r="R41" i="17"/>
  <c r="R40" i="17"/>
  <c r="R39" i="17"/>
  <c r="R38" i="17"/>
  <c r="R37" i="17"/>
  <c r="R36" i="17"/>
  <c r="R35" i="17"/>
  <c r="R34" i="17"/>
  <c r="R32" i="17"/>
  <c r="R31" i="17"/>
  <c r="R30" i="17"/>
  <c r="R28" i="17"/>
  <c r="R27" i="17"/>
  <c r="R25" i="17"/>
  <c r="R24" i="17"/>
  <c r="R23" i="17"/>
  <c r="R22" i="17"/>
  <c r="R21" i="17"/>
  <c r="R20" i="17"/>
  <c r="R19" i="17"/>
  <c r="R17" i="17"/>
  <c r="R16" i="17"/>
  <c r="E30" i="16"/>
  <c r="D30" i="16"/>
  <c r="E11" i="16"/>
  <c r="D11" i="16"/>
  <c r="F161" i="14"/>
  <c r="E11" i="14"/>
  <c r="E161" i="14" s="1"/>
  <c r="B21" i="10"/>
  <c r="D39" i="7"/>
  <c r="C39" i="7"/>
  <c r="B39" i="7"/>
  <c r="D13" i="7"/>
  <c r="D19" i="7" s="1"/>
  <c r="F39" i="6"/>
  <c r="E39" i="6"/>
  <c r="E22" i="6"/>
  <c r="E11" i="6"/>
  <c r="C35" i="5"/>
  <c r="C11" i="5"/>
  <c r="C41" i="4"/>
  <c r="I224" i="3"/>
  <c r="I173" i="3"/>
  <c r="I166" i="3"/>
  <c r="I158" i="3"/>
  <c r="I159" i="3" s="1"/>
  <c r="I152" i="3"/>
  <c r="I146" i="3"/>
  <c r="I131" i="3"/>
  <c r="I140" i="3" s="1"/>
  <c r="I130" i="3"/>
  <c r="I115" i="3"/>
  <c r="I110" i="3"/>
  <c r="I104" i="3"/>
  <c r="I91" i="3"/>
  <c r="I92" i="3" s="1"/>
  <c r="I85" i="3"/>
  <c r="I72" i="3"/>
  <c r="C17" i="1"/>
  <c r="B17" i="1"/>
  <c r="C10" i="1"/>
  <c r="B10" i="1"/>
  <c r="B19" i="1" s="1"/>
  <c r="I116" i="3" l="1"/>
  <c r="E38" i="16"/>
  <c r="C19" i="1"/>
  <c r="R103" i="17"/>
  <c r="D38" i="16"/>
  <c r="L32" i="28"/>
  <c r="I243" i="3"/>
</calcChain>
</file>

<file path=xl/sharedStrings.xml><?xml version="1.0" encoding="utf-8"?>
<sst xmlns="http://schemas.openxmlformats.org/spreadsheetml/2006/main" count="2026" uniqueCount="1303">
  <si>
    <t>A N E X O  1</t>
  </si>
  <si>
    <t>PRESUPUESTO DE EGRESOS PARA EL AÑO 2022</t>
  </si>
  <si>
    <t>GASTO PROGRAMABLE Y GASTO NO PROGRAMABLE</t>
  </si>
  <si>
    <t>(PESOS)</t>
  </si>
  <si>
    <t>MISIONES</t>
  </si>
  <si>
    <t>IMPORTE</t>
  </si>
  <si>
    <t>PORCENTAJE CONTRA
TOTAL DEL 
PRESUPUESTO</t>
  </si>
  <si>
    <t>GASTO PROGRAMABLE</t>
  </si>
  <si>
    <t>1 Gobierno Honesto y Transparente.</t>
  </si>
  <si>
    <t>2 Paz y Seguridad Ciudadana</t>
  </si>
  <si>
    <t>3 Inclusión, Bienestar y Justicia Social.</t>
  </si>
  <si>
    <t>4 Desarrollo Económico con Visión al Futuro.</t>
  </si>
  <si>
    <t>GASTO NO PROGRAMABLE</t>
  </si>
  <si>
    <t xml:space="preserve">       Otras Funciones</t>
  </si>
  <si>
    <t>TOTAL</t>
  </si>
  <si>
    <t>ANEXO 1</t>
  </si>
  <si>
    <t>PRIORIDADES DE GASTO</t>
  </si>
  <si>
    <t>Gobernabilidad Democrática</t>
  </si>
  <si>
    <t>Programa Estatal de Protección Integral de los Derechos de Niñas, Niños y Adolescentes</t>
  </si>
  <si>
    <t>Fondo de Aportaciones para la Seguridad Pública (FASP)</t>
  </si>
  <si>
    <t>Fondo de Aportaciones para la Nómina Educativa y Gasto Operativo (FONE)</t>
  </si>
  <si>
    <t>Fondo de Aportaciones Múltiples (FAM)</t>
  </si>
  <si>
    <t>Programa de Apoyos a la Cultura</t>
  </si>
  <si>
    <t>Fondo de Aportaciones para la Infraestructura Social Estatal (FISE)</t>
  </si>
  <si>
    <t>Fondo de Aportaciones para el Fortalecimiento de las Entidades Federativas (FAFEF)</t>
  </si>
  <si>
    <t>Fondo para Entidades Federativas y Municipios Productores de Hidrocarburos</t>
  </si>
  <si>
    <t>Promoción Turística</t>
  </si>
  <si>
    <t>Programa de Apoyo al Empleo (PAE)</t>
  </si>
  <si>
    <t>Procuración de Justicia</t>
  </si>
  <si>
    <t>Educación para Adultos</t>
  </si>
  <si>
    <t>Programa de Salud para el Bienestar (INSABI)</t>
  </si>
  <si>
    <t>Programa de Educación Media Superior, Superior y de Posgrado</t>
  </si>
  <si>
    <t>FAETA Educación Tecnológica</t>
  </si>
  <si>
    <t>Programa de Ciencia, Tecnología e Innovación</t>
  </si>
  <si>
    <t>FAM Asistencia Social</t>
  </si>
  <si>
    <t>Fondo de Aportaciones para los Servicios de Salud (FASSA)</t>
  </si>
  <si>
    <t>Programa de Impulso a la Juventud</t>
  </si>
  <si>
    <t>Agua Potable, Drenaje y Tratamiento</t>
  </si>
  <si>
    <t>Programa Combate a la Corrupción</t>
  </si>
  <si>
    <t>Sanidad e Inocuidad Agroalimentaria</t>
  </si>
  <si>
    <t>A N E X O  2</t>
  </si>
  <si>
    <t>GASTO ESTATAL EN SU 
CLASIFICACION ADMINISTRATIVA</t>
  </si>
  <si>
    <t xml:space="preserve">GOBIERNO GENERAL ESTATAL </t>
  </si>
  <si>
    <t>Monto</t>
  </si>
  <si>
    <t>SECTOR PÚBLICO DE LAS ENTIDADES FEDERATIVAS</t>
  </si>
  <si>
    <t>SECTOR PÚBLICO NO FINANCIERO</t>
  </si>
  <si>
    <t>GOBIERNO GENERAL ESTATAL O DEL DISTRITO FEDERAL</t>
  </si>
  <si>
    <t>GOBIERNO ESTATAL O DEL DISTRITO FEDERAL</t>
  </si>
  <si>
    <t>PODER EJECUTIVO</t>
  </si>
  <si>
    <t>01</t>
  </si>
  <si>
    <t>02</t>
  </si>
  <si>
    <t>Secretaría de Gobierno</t>
  </si>
  <si>
    <t>Órganos Administrativos Desconcentrados</t>
  </si>
  <si>
    <t>Archivo General del Estado de Campeche</t>
  </si>
  <si>
    <t>Comisión Local de Búsqueda de Personas del Estado de Campeche</t>
  </si>
  <si>
    <t>Consejo Estatal de Población de Campeche</t>
  </si>
  <si>
    <t>Instituto Estatal del Transporte del Estado de Campeche</t>
  </si>
  <si>
    <t>Secretaría Ejecutiva del Sistema Estatal de Protección Integral de Niñas, Niños y Adolescentes</t>
  </si>
  <si>
    <t>Consejo Estatal de Seguridad Pública del Estado de Campeche</t>
  </si>
  <si>
    <t>03</t>
  </si>
  <si>
    <t xml:space="preserve">Secretaría de Administración y Finanzas </t>
  </si>
  <si>
    <t xml:space="preserve">Servicio de Administración Fiscal del Estado de Campeche </t>
  </si>
  <si>
    <t>04</t>
  </si>
  <si>
    <t>Secretaría de Modernización Administrativa e Innovación Gubernamental</t>
  </si>
  <si>
    <t>Comisión de Mejora Regulatoria del Estado de Campeche</t>
  </si>
  <si>
    <t>05</t>
  </si>
  <si>
    <t>Secretaría de Educación</t>
  </si>
  <si>
    <t>06</t>
  </si>
  <si>
    <t>Secretaría de Salud</t>
  </si>
  <si>
    <t>08</t>
  </si>
  <si>
    <t xml:space="preserve">Comisión de Conciliación y Arbitraje Médico del Estado de Campeche </t>
  </si>
  <si>
    <t>07</t>
  </si>
  <si>
    <t>Secretaría de Desarrollo Territorial, Urbano y Obras Públicas</t>
  </si>
  <si>
    <t xml:space="preserve">Secretaría de Desarrollo Económico </t>
  </si>
  <si>
    <t>11</t>
  </si>
  <si>
    <t xml:space="preserve">Instituto Campechano del Emprendedor </t>
  </si>
  <si>
    <t>12</t>
  </si>
  <si>
    <t>Promotora de Productos y Servicios de Campeche</t>
  </si>
  <si>
    <t>13</t>
  </si>
  <si>
    <t>Instituto para el Desarrollo de la Micro, Pequeña y Mediana Empresa</t>
  </si>
  <si>
    <t>09</t>
  </si>
  <si>
    <t>Secretaría de Desarrollo Agropecuario</t>
  </si>
  <si>
    <t>Secretaría de Bienestar</t>
  </si>
  <si>
    <t>19</t>
  </si>
  <si>
    <t>Junta Estatal de Asistencia Privada</t>
  </si>
  <si>
    <t>Secretaría de Inclusión</t>
  </si>
  <si>
    <t xml:space="preserve">Secretaría de Medio Ambiente, Biodiversidad, Cambio Climático y Energía </t>
  </si>
  <si>
    <t>Secretaría de Turismo</t>
  </si>
  <si>
    <t>Secretaría de Protección y Seguridad Ciudadana</t>
  </si>
  <si>
    <t xml:space="preserve">Secretaría de Protección Civil </t>
  </si>
  <si>
    <t xml:space="preserve">Consejería Jurídica </t>
  </si>
  <si>
    <t>Secretaría de la Contraloría</t>
  </si>
  <si>
    <t xml:space="preserve">Fiscalía General del Estado de Campeche </t>
  </si>
  <si>
    <t xml:space="preserve">Provisiones del Estado </t>
  </si>
  <si>
    <t>Deuda Pública</t>
  </si>
  <si>
    <t>Total</t>
  </si>
  <si>
    <t>PODER LEGISLATIVO</t>
  </si>
  <si>
    <t>Servicios Personales</t>
  </si>
  <si>
    <t>Materiales y suministros</t>
  </si>
  <si>
    <t>Servicios Generales</t>
  </si>
  <si>
    <t>Transferencias</t>
  </si>
  <si>
    <t>Bienes Muebles e Inmuebles</t>
  </si>
  <si>
    <t>Subtotal</t>
  </si>
  <si>
    <t xml:space="preserve">          Auditoría Superior del Estado</t>
  </si>
  <si>
    <t>PODER JUDICIAL</t>
  </si>
  <si>
    <t>H. Tribunal</t>
  </si>
  <si>
    <t xml:space="preserve">  </t>
  </si>
  <si>
    <t>Materiales y Suministros</t>
  </si>
  <si>
    <t xml:space="preserve">          Consejo de la Judicatura</t>
  </si>
  <si>
    <t xml:space="preserve">        Reforma Laboral </t>
  </si>
  <si>
    <t>ORGANOS AUTÓNOMOS</t>
  </si>
  <si>
    <t>Instituto Electoral del Estado de Campeche</t>
  </si>
  <si>
    <t>ADEFAS</t>
  </si>
  <si>
    <t xml:space="preserve"> Financiamiento a partidos</t>
  </si>
  <si>
    <t xml:space="preserve">        Partido  Acción Nacional</t>
  </si>
  <si>
    <t xml:space="preserve">          Partido Revolucionario Institucional</t>
  </si>
  <si>
    <t xml:space="preserve">          Partido MORENA </t>
  </si>
  <si>
    <t xml:space="preserve">          Partido de la Revolución Democrática</t>
  </si>
  <si>
    <t xml:space="preserve">          Partido del Trabajo</t>
  </si>
  <si>
    <t xml:space="preserve">          Partido Verde Ecologista de México</t>
  </si>
  <si>
    <t xml:space="preserve">          Partido Movimiento Ciudadano</t>
  </si>
  <si>
    <t>Comisión de Derechos Humanos del Estado de Campeche</t>
  </si>
  <si>
    <t>Comisión de Transparencia y Acceso a la Información Pública del Estado de Campeche</t>
  </si>
  <si>
    <t>Tribunal Electoral del Estado de Campeche.</t>
  </si>
  <si>
    <t>Tribunal de Justicia Administrativa del Estado de Campeche</t>
  </si>
  <si>
    <t>Fiscalía Especializada en Combate a la Corrupción del Estado de Campeche</t>
  </si>
  <si>
    <t>ENTIDADES PARAESTATALES Y FIDEICOMISOS NO EMPRESARIALES Y NO FINANCIEROS</t>
  </si>
  <si>
    <t>ENTIDADES PARAESTATALES Y FIDEICOMISOS NO EMPRESARIALES Y NO FINANCIEROS.</t>
  </si>
  <si>
    <t>ORGANISMOS PUBLICOS DESCENTRALIZADOS</t>
  </si>
  <si>
    <t>Colegio de Estudios Científicos y Tecnológicos del Estado de Campeche</t>
  </si>
  <si>
    <t>Instituto de Capacitación para el Trabajo del Estado de Campeche</t>
  </si>
  <si>
    <t>Colegio de Bachilleres del Estado de Campeche</t>
  </si>
  <si>
    <t>Universidad Tecnológica de Campeche</t>
  </si>
  <si>
    <t>Colegio de Educación Profesional Técnica del Estado de Campeche</t>
  </si>
  <si>
    <t>Instituto Estatal de la Educación para los Adultos del Estado de Campeche</t>
  </si>
  <si>
    <t>Instituto Tecnológico Superior de Calkiní en el Estado de Campeche</t>
  </si>
  <si>
    <t>Instituto Tecnológico Superior de Escárcega</t>
  </si>
  <si>
    <t>Instituto Tecnológico Superior de Champotón</t>
  </si>
  <si>
    <t>Universidad Tecnológica de Candelaria</t>
  </si>
  <si>
    <t>Instituto Tecnológico Superior de Hopelchén</t>
  </si>
  <si>
    <t>Universidad Tecnológica de Calakmul</t>
  </si>
  <si>
    <t>Universidad Autónoma de Campeche</t>
  </si>
  <si>
    <t>Universidad Autónoma de Carmen</t>
  </si>
  <si>
    <t>Instituto Campechano</t>
  </si>
  <si>
    <t>Fundación Pablo García</t>
  </si>
  <si>
    <t xml:space="preserve">Consejo Estatal de Investigación Científica y Desarrollo Tecnológico </t>
  </si>
  <si>
    <t>Instituto de la Infraestructura Física Educativa del Estado de Campeche</t>
  </si>
  <si>
    <t>Promotora de Eventos Artísticos, Culturales y de Convenciones del Estado de Campeche</t>
  </si>
  <si>
    <t>Instituto Estatal para el Fomento de las Actividades Artesanales en Campeche</t>
  </si>
  <si>
    <t>Sistema para el Desarrollo Integral de la Familia del Estado de Campeche</t>
  </si>
  <si>
    <t>Instituto del Deporte del Estado del Estado de Campeche</t>
  </si>
  <si>
    <t>Instituto de la Mujer del Estado de Campeche</t>
  </si>
  <si>
    <t>Instituto de la Juventud del Estado de Campeche</t>
  </si>
  <si>
    <t>Hospital "Dr. Manuel Campos"</t>
  </si>
  <si>
    <t>Hospital Psiquiátrico de Campeche</t>
  </si>
  <si>
    <t>Instituto de Servicios Descentralizados de Salud Pública del Estado</t>
  </si>
  <si>
    <t>Régimen Estatal de Protección Social en Salud en Campeche</t>
  </si>
  <si>
    <t>Sistema de Atención a Niños, Niñas y Adolescentes Farmacodependientes del Estado de Campeche “Vida Nueva”</t>
  </si>
  <si>
    <t>Comisión de Agua Potable y Alcantarillado del Estado de Campeche</t>
  </si>
  <si>
    <t>Promotora para la Conservación y Desarrollo Sustentable del Estado de Campeche</t>
  </si>
  <si>
    <t>Comisión Estatal de Desarrollo de Suelo y Vivienda</t>
  </si>
  <si>
    <t>Instituto de Desarrollo y Formación Social</t>
  </si>
  <si>
    <t>Sistema de Televisión y Radio de Campeche</t>
  </si>
  <si>
    <t>Instituto de Información Estadística, Geográfica y Catastral del Estado de Campeche</t>
  </si>
  <si>
    <t>Instituto de Seguridad y Servicios Sociales de los Trabajadores del Estado de Campeche</t>
  </si>
  <si>
    <t>Instituto de Acceso a la Justicia del Estado de Campeche</t>
  </si>
  <si>
    <t xml:space="preserve">Centro de Conciliación Laboral en el Estado </t>
  </si>
  <si>
    <t>Agencia de Energía del Estado de Campeche</t>
  </si>
  <si>
    <t>Secretaria Ejecutiva del Sistema Anticorrupción</t>
  </si>
  <si>
    <t>41</t>
  </si>
  <si>
    <t>En cumplimiento al Artículo Séptimo Transitorio de la Ley Orgánica de la Administración Pública del Estado de Campeche</t>
  </si>
  <si>
    <t>42</t>
  </si>
  <si>
    <t>En cumplimiento al Artículo Quinto Transitorio de la Ley Orgánica de la Administración Pública del Estado de Campeche</t>
  </si>
  <si>
    <t>43</t>
  </si>
  <si>
    <t>En cumplimiento al Artículo Sexto Transitorio de la Ley Orgánica de la Administración Pública del Estado de Campeche</t>
  </si>
  <si>
    <t>FIDEICOMISOS PUBLICOS</t>
  </si>
  <si>
    <t>FIDEICOMISOS FINANCIEROS PUBLICOS CON PARTICIPACION ESTATAL MAYORITARIA</t>
  </si>
  <si>
    <t>Fondos y Fideicomisos Públicos</t>
  </si>
  <si>
    <t>SECTOR PÚBLICO MUNICIPAL</t>
  </si>
  <si>
    <t>GOBIERNO GENERAL MUNICIPAL</t>
  </si>
  <si>
    <t>GOBIERNO MUNICIPAL</t>
  </si>
  <si>
    <t>ORGANO EJECUTIVO MUNICIPAL</t>
  </si>
  <si>
    <t>PARTICIPACIONES Y TRANSFERENCIAS A MUNICIPIOS</t>
  </si>
  <si>
    <t>SECTOR PUBLICO MUNICIPAL</t>
  </si>
  <si>
    <t>Participaciones y Transferencias a Municipios</t>
  </si>
  <si>
    <t>A N E X O 3 A</t>
  </si>
  <si>
    <t xml:space="preserve">RECURSOS FISCALES Y  PARTICIPACIONES A MUNICIPIOS </t>
  </si>
  <si>
    <t>CONCEPTO</t>
  </si>
  <si>
    <t xml:space="preserve">Participaciones  </t>
  </si>
  <si>
    <t xml:space="preserve">Otros Recursos participables </t>
  </si>
  <si>
    <t xml:space="preserve">Aportaciones a Municipios </t>
  </si>
  <si>
    <t>Apoyo a Juntas, Comisarías y Agencias</t>
  </si>
  <si>
    <t xml:space="preserve">Fortalecimiento para Infraestructura Municipal </t>
  </si>
  <si>
    <t xml:space="preserve">RECURSOS FISCALES Y  PARTICIPACIONES PREVISTOS A DISTRIBUIR POR MUNICIPIOS </t>
  </si>
  <si>
    <t>Municipios</t>
  </si>
  <si>
    <t>Importe</t>
  </si>
  <si>
    <t xml:space="preserve">     Calakmul</t>
  </si>
  <si>
    <t xml:space="preserve">     Calkiní</t>
  </si>
  <si>
    <t xml:space="preserve">     Campeche</t>
  </si>
  <si>
    <t xml:space="preserve">     Candelaria</t>
  </si>
  <si>
    <t xml:space="preserve">     Carmen</t>
  </si>
  <si>
    <t xml:space="preserve">     Champotón</t>
  </si>
  <si>
    <t xml:space="preserve">     Dzitbalché</t>
  </si>
  <si>
    <t xml:space="preserve">     Escárcega</t>
  </si>
  <si>
    <t xml:space="preserve">     Hecelchakán</t>
  </si>
  <si>
    <t xml:space="preserve">     Hopelchén</t>
  </si>
  <si>
    <t xml:space="preserve">     Palizada</t>
  </si>
  <si>
    <t xml:space="preserve">     Seybaplaya</t>
  </si>
  <si>
    <t xml:space="preserve">     Tenabo</t>
  </si>
  <si>
    <t>A N E X O 3 B</t>
  </si>
  <si>
    <t xml:space="preserve">Fondo de Aportaciones de Infraestructura Social Municipal </t>
  </si>
  <si>
    <t>Fondo de Aportaciones para el Fortalecimiento de los Municipios y de las Demarcaciones Territoriales del Distrito Federal</t>
  </si>
  <si>
    <t xml:space="preserve">RECURSOS  FEDERALES PREVISTOS A DISTRIBUIR POR MUNICIPIOS </t>
  </si>
  <si>
    <t>A N E X O 4.A</t>
  </si>
  <si>
    <t>Fideicomiso de Inversión del Impuesto del 2% sobre nómina</t>
  </si>
  <si>
    <t>Fideicomiso Fondo Campeche</t>
  </si>
  <si>
    <t>Fideicomiso “Fondo de Fomento Agropecuario del Estado de Campeche” (FOFAECAM)</t>
  </si>
  <si>
    <t>A N E X O 4.B</t>
  </si>
  <si>
    <t>RECURSOS PREVISTOS PARA MEZCLA
CON PROGRAMAS MIPYMES</t>
  </si>
  <si>
    <t>Fondo Estatal Emprendedor</t>
  </si>
  <si>
    <t>ANEXO 4 C</t>
  </si>
  <si>
    <t>SALDO PATRIMONIAL DE LOS FIDEICOMISOS PÚBLICOS DEL ESTADO</t>
  </si>
  <si>
    <t>NOMBRE DEL FIDEICOMISO</t>
  </si>
  <si>
    <t>FIDUCIARIO</t>
  </si>
  <si>
    <t>No. DE CONTRATO</t>
  </si>
  <si>
    <t>SALDO</t>
  </si>
  <si>
    <t>MONTO A TRANSFERIR EN 2022</t>
  </si>
  <si>
    <t>FIDEICOMISO DE INVERSION DEL 2% SOBRE NOMINAS DEL ESTADO DE CAMPECHE</t>
  </si>
  <si>
    <t>NAFIN</t>
  </si>
  <si>
    <t>FONDO CAMPECHE</t>
  </si>
  <si>
    <t>FONDO ESTATAL DE FOMENTO INDUSTRIAL DEL ESTADO DE CAMPECHE (FEFICAM)</t>
  </si>
  <si>
    <t>FONDO DE FOMENTO AGROPECUARIO DEL ESTADO DE CAMPECHE</t>
  </si>
  <si>
    <t>BANORTE</t>
  </si>
  <si>
    <t>CONSTRUCCION PUENTE DE LA UNIDAD</t>
  </si>
  <si>
    <t>BANCA INVEX</t>
  </si>
  <si>
    <t>FONDO DE DESASTRES NATURALES DEL ESTADO DE CAMPECHE (FONDENCAM)</t>
  </si>
  <si>
    <t>BBVA BANCOMER</t>
  </si>
  <si>
    <t>A N E X O 5.A</t>
  </si>
  <si>
    <t>DEUDA PÚBLICA</t>
  </si>
  <si>
    <t xml:space="preserve">          ESTATAL</t>
  </si>
  <si>
    <t xml:space="preserve">     Adeudos de Ejercicios Fiscales Anteriores</t>
  </si>
  <si>
    <t xml:space="preserve">     Costo de Financiamiento de la Deuda</t>
  </si>
  <si>
    <t xml:space="preserve">     9111   Amortización de la deuda interna con instituciones de crédito</t>
  </si>
  <si>
    <t xml:space="preserve">     9211   Intereses de la deuda interna con instituciones de crédito</t>
  </si>
  <si>
    <t xml:space="preserve">     9221   Intereses derivados de la colocación de títulos y valores (Bonos cupón cero)</t>
  </si>
  <si>
    <t>A N E X O 5.B</t>
  </si>
  <si>
    <t xml:space="preserve"> COSTO DE FINANCIAMIENTO DE LA DEUDA</t>
  </si>
  <si>
    <t>TIPO</t>
  </si>
  <si>
    <t>CAPITAL</t>
  </si>
  <si>
    <t>INTERESES</t>
  </si>
  <si>
    <t>FINANCIAMIENTO RECURSO ESTATAL</t>
  </si>
  <si>
    <t>BANCA COMERCIAL</t>
  </si>
  <si>
    <t>BANCA DE DESARROLLO</t>
  </si>
  <si>
    <t>EMISIONES BURSÁTILES (BONOS CUPÓN CERO)</t>
  </si>
  <si>
    <t>A N E X O 5.C</t>
  </si>
  <si>
    <t>COSTO DE LA DEUDA POR TIPO DE OBLIGACIÓN</t>
  </si>
  <si>
    <t>DEUDOR</t>
  </si>
  <si>
    <t>ACREEDOR</t>
  </si>
  <si>
    <t>NÚMERO DE CRÉDITO</t>
  </si>
  <si>
    <t>MONTO ORIGINAL</t>
  </si>
  <si>
    <t>ENDEUDAMIENTO</t>
  </si>
  <si>
    <t>FECHA</t>
  </si>
  <si>
    <t>TIPO DE CRÉDITO</t>
  </si>
  <si>
    <t>PLAZO</t>
  </si>
  <si>
    <t>TASA DE INTERÉS</t>
  </si>
  <si>
    <t>AFECTACIÓN</t>
  </si>
  <si>
    <t>FUENTE</t>
  </si>
  <si>
    <t>DESTINO</t>
  </si>
  <si>
    <t>NETO INICIO 2021</t>
  </si>
  <si>
    <t>NETO FINAL 2021</t>
  </si>
  <si>
    <t>CONTRATO</t>
  </si>
  <si>
    <t>DISPOSICION</t>
  </si>
  <si>
    <t>VENCIMIENTO</t>
  </si>
  <si>
    <t>CONSOLIDADO</t>
  </si>
  <si>
    <t>DEUDA DIRECTA</t>
  </si>
  <si>
    <t>CORTO PLAZO</t>
  </si>
  <si>
    <t>LARGO PLAZO</t>
  </si>
  <si>
    <t>PODER EJECUTIVO DEL ESTADO DE CAMPECHE</t>
  </si>
  <si>
    <t>BANAMEX, S. A.</t>
  </si>
  <si>
    <t xml:space="preserve">CONTRATO DE APERTURA DE CRÉDITO SIMPLE </t>
  </si>
  <si>
    <t>240 MESES</t>
  </si>
  <si>
    <t>TIIE + 0.56</t>
  </si>
  <si>
    <t>RAMO 28</t>
  </si>
  <si>
    <t>CONSTRUCCION DEL MERCADO
ALONSO FELIPE ANDRADE, OBRAS
COMPLEMENTARIAS VINCULADAS
AL MEGADRENAJE, APORTACION
AL CONVENIO APAZU,
INFRAESTRUCTURA EDUCATIVA
UAC (EDIFICIO DE LA FACULTAD
QUIMICO BIOLOGICAS)</t>
  </si>
  <si>
    <t>TIIE + 0.58</t>
  </si>
  <si>
    <t>REESTRUCTURACION DE
CREDITOS</t>
  </si>
  <si>
    <t>PAVIMENTACION DE CALLES EN EL MUNICIPIO DE CAMPECHE</t>
  </si>
  <si>
    <t>SANTANDER, S. A.</t>
  </si>
  <si>
    <t>P04-0617034</t>
  </si>
  <si>
    <t>TIIE + 0.65</t>
  </si>
  <si>
    <t>RAMO 28/INGRESOS LOCALES</t>
  </si>
  <si>
    <t>CONSTRUCCION NUEVO PUENTE LA UNIDAD, CIUDAD DEL CARMEN, CAMPECHE</t>
  </si>
  <si>
    <t xml:space="preserve">BBVA BANCOMER, S. A. </t>
  </si>
  <si>
    <t>P04-0917051</t>
  </si>
  <si>
    <t>CONSTRUCCION DEL PUENTE
VEHICULAR AV. GOBERNADORES,
REMODELACION DEL TRAMO
JUSTO SIERRA - RESURGIMIENTO,
UNIDAD DEPORTIVA EN CIUDAD
DEL CARMEN, PARQUE MOCH
COHUO.</t>
  </si>
  <si>
    <t>DEUDA INDIRECTA</t>
  </si>
  <si>
    <t>OBLIGADO SOLIDARIO SUBSIDIARIO Y LIMITADO</t>
  </si>
  <si>
    <t>32399885014</t>
  </si>
  <si>
    <t>180 MESES</t>
  </si>
  <si>
    <t>TIIE + 0.90</t>
  </si>
  <si>
    <t>Ingresos Ordinarios                   APICAM</t>
  </si>
  <si>
    <t>Ingresos correspondientes a las tarifas de infraestructura portuaria</t>
  </si>
  <si>
    <t>INFRAESTRUCTURA PORTUARIA
PARA AMPLIAR EL PUERTO DE
SEYBAPLAYA Y DE ISLA DEL
CARMEN</t>
  </si>
  <si>
    <t>EMISIONES BURSÁTILES-BONOS CUPÓN CERO</t>
  </si>
  <si>
    <t>FONREC</t>
  </si>
  <si>
    <t>FUENTE PRIMARIA: BONOS CUPON CERO (CAPITAL) Y RAMO 28 (INTERESES)</t>
  </si>
  <si>
    <t>INUNDACION FLUVIAL EN
PALIZADA, AÑO 2011</t>
  </si>
  <si>
    <t>TIEE+ 0.75</t>
  </si>
  <si>
    <t>LLUVIA SEVERA EN EL MUNICIPIO
DE PALIZADA</t>
  </si>
  <si>
    <t>LLUVIA SEVERA EN LOS MUNICIPIOS
DE CALAKMUL, CANDELARIA Y
CARMEN, AÑO 2012</t>
  </si>
  <si>
    <t>TIIE + 0.77</t>
  </si>
  <si>
    <t>LLUVIA SEVERA EN EL MUNICIPIO
DEL CARMEN, AÑO 2014</t>
  </si>
  <si>
    <t>PROFISE</t>
  </si>
  <si>
    <t>FONDO DE APOYO PARA LA
INFRAESTRUCTURA Y SEGURIDAD</t>
  </si>
  <si>
    <t>A N E X O 5.D</t>
  </si>
  <si>
    <t>DEUDA DIRECTA Y EMISIONES BURSÁTILES-BONOS CUPÓN CERO</t>
  </si>
  <si>
    <t>NETO INICIO 2022</t>
  </si>
  <si>
    <t>NETO FINAL 2022</t>
  </si>
  <si>
    <t>CONSTRUCCION NUEVO PUENTE
LA UNIDAD, CIUDAD DEL CARMEN. CAMPECHE</t>
  </si>
  <si>
    <t>TIEE + 0.75</t>
  </si>
  <si>
    <t>A N E X O 6</t>
  </si>
  <si>
    <t>CONCEPTO Ramo 33</t>
  </si>
  <si>
    <t>I.  Fondo de Aportaciones para la Nómina Educativa y Gasto Operativo</t>
  </si>
  <si>
    <t>II. Fondo de Aportaciones para los Servicios de Salud</t>
  </si>
  <si>
    <t>III. Fondo de Aportaciones para la Infraestructura Social</t>
  </si>
  <si>
    <t>Fondo de Aportaciones para la Infraestructura Social Estatal</t>
  </si>
  <si>
    <t>Fondo de Aportaciones para la Infraestructura Social Municipal</t>
  </si>
  <si>
    <t>IV. Fondo de Aportaciones para el Fortalecimiento de los Municipios y de las Demarcaciones Territoriales del D.F.</t>
  </si>
  <si>
    <t>V. Fondo de Aportaciones Múltiples</t>
  </si>
  <si>
    <t>VI. Fondo de Aportaciones para la Educación Tecnológica y de Adultos</t>
  </si>
  <si>
    <t>Educación Tecnológica</t>
  </si>
  <si>
    <t>Educación de Adultos</t>
  </si>
  <si>
    <t>VII. Fondo de Aportaciones para la Seguridad Pública de los Estados y del D.F.</t>
  </si>
  <si>
    <t>VIII. Fondo de aportaciones para el Fortalecimiento de las Entidades Federativas</t>
  </si>
  <si>
    <t xml:space="preserve">        Importes Estimados. </t>
  </si>
  <si>
    <t>A N E X O 7</t>
  </si>
  <si>
    <t>Obras públicas</t>
  </si>
  <si>
    <t xml:space="preserve">De </t>
  </si>
  <si>
    <t xml:space="preserve">Hasta  </t>
  </si>
  <si>
    <t>Obras Públicas</t>
  </si>
  <si>
    <t>Monto máximo total de cada obra que podrá adjudicarse directamente</t>
  </si>
  <si>
    <t>Monto máximo total de cada obra que podrá adjudicarse mediante invitación a cuando menos tres contratistas</t>
  </si>
  <si>
    <t>Licitación pública</t>
  </si>
  <si>
    <t>2’750,001</t>
  </si>
  <si>
    <t>En adelante</t>
  </si>
  <si>
    <t>Adquisiciones, arrendamientos y prestación de servicios</t>
  </si>
  <si>
    <t>Monto Máximo total de cada operación que podrá adjudicarse directamente</t>
  </si>
  <si>
    <t>Monto máximo total de cada operación que podrá adjudicarse habiendo convocado, a cuando menos tres proveedores</t>
  </si>
  <si>
    <t>1’500,001</t>
  </si>
  <si>
    <t>*Los montos señalados en el cuadro no incluyen el impuesto al valor agregado (IVA)</t>
  </si>
  <si>
    <t>A N E X O  8. A</t>
  </si>
  <si>
    <t>CLASIFICACIÓN ECONÓMICA</t>
  </si>
  <si>
    <t>C O N C E P T O</t>
  </si>
  <si>
    <t>I M P O R T E</t>
  </si>
  <si>
    <t>%</t>
  </si>
  <si>
    <t xml:space="preserve">   GASTO DE FUNCIONAMIENTO</t>
  </si>
  <si>
    <t xml:space="preserve">SERVICIOS PERSONALES              </t>
  </si>
  <si>
    <t xml:space="preserve">MATERIALES Y SUMINISTROS       </t>
  </si>
  <si>
    <t xml:space="preserve">SERVICIOS GENERALES               </t>
  </si>
  <si>
    <t xml:space="preserve">   TRANSFERENCIAS, ASIGNACIONES, SUBSIDIOS Y OTRAS AYUDAS </t>
  </si>
  <si>
    <t xml:space="preserve">PODERES LEGISLATIVO Y JUDICIAL </t>
  </si>
  <si>
    <t>ORGANISMOS PÚBLICOS AUTÓNOMOS</t>
  </si>
  <si>
    <t>ORGANISMOS DESCENTRALIZADOS</t>
  </si>
  <si>
    <t xml:space="preserve">FIDEICOMISO FONDO CAMPECHE      </t>
  </si>
  <si>
    <t>FIDEICOMISO DE INVERSIÓN DEL IMPUESTO DEL 2% SOBRE NÓMINA</t>
  </si>
  <si>
    <t>FIDEICOMISO FOFAECAM</t>
  </si>
  <si>
    <t xml:space="preserve">   BIENES MUEBLES, INMUEBLES E INTANGIBLES             </t>
  </si>
  <si>
    <t xml:space="preserve">   INVERSIÓN PUBLICA          </t>
  </si>
  <si>
    <t xml:space="preserve">   INVERSIONES FINANCIERAS Y OTRAS PROVISIONES</t>
  </si>
  <si>
    <t xml:space="preserve">CONTINGENCIAS PARA FENOMENOS NATURALES  </t>
  </si>
  <si>
    <t>PROVISIONES DEL ESTADO</t>
  </si>
  <si>
    <t xml:space="preserve">   PARTICIPACIONES  Y APORTACIONES       </t>
  </si>
  <si>
    <t xml:space="preserve">PARTICIPACIONES Y APORTACIONES  A MUNICIPIOS       </t>
  </si>
  <si>
    <t xml:space="preserve">   DEUDA PÚBLICA</t>
  </si>
  <si>
    <t>ADEUDOS FISCALES DE EJERCICIOS ANTERIORES</t>
  </si>
  <si>
    <t xml:space="preserve"> COSTO FINANCIERO DE LA DEUDA PÚBLICA</t>
  </si>
  <si>
    <t>PRESUPUESTO NO ETIQUETADO</t>
  </si>
  <si>
    <t xml:space="preserve">   RAMO 33</t>
  </si>
  <si>
    <t xml:space="preserve">   FONDO DE APORTACIONES DE NOMINA EDUCATIVA Y GASTO OPERATIVO (FONE)</t>
  </si>
  <si>
    <t xml:space="preserve">   FONDO DE APORTACIONES PARA LOS SERVICIOS DE SALUD (FASSA)</t>
  </si>
  <si>
    <t xml:space="preserve">   FONDO DE APORTACIONES PARA LA INFRAESTRUCTURA SOCIAL  (FAIS)</t>
  </si>
  <si>
    <r>
      <t>ESTATAL</t>
    </r>
    <r>
      <rPr>
        <b/>
        <sz val="10"/>
        <rFont val="Arial"/>
        <family val="2"/>
      </rPr>
      <t xml:space="preserve">        </t>
    </r>
  </si>
  <si>
    <t xml:space="preserve">MUNICIPAL    </t>
  </si>
  <si>
    <t xml:space="preserve">   FONDO DE APORTACIONES PARA EL FORTALECIMIENTO DE LOS MUNICIPIOS  Y DE LAS DEMARCACIONES TERRITORIALES DEL D.F. (FORTAMUN)</t>
  </si>
  <si>
    <t xml:space="preserve">   FONDO DE APORTACIONES MULTIPLES (FAM)</t>
  </si>
  <si>
    <t>ASISTENCIA SOCIAL</t>
  </si>
  <si>
    <t>INFRAESTRUCTURA EDUCATIVA BÁSICA Y SUPERIOR</t>
  </si>
  <si>
    <t xml:space="preserve">   FONDO DE APORTACIONES PARA LA EDUCACIÓN TECNOLÓGICA Y DE AULTOS (FAETA)</t>
  </si>
  <si>
    <t>EDUCACIÓN TECNOLOGICA</t>
  </si>
  <si>
    <t>EDUCACIÓN DE ADULTOS</t>
  </si>
  <si>
    <t xml:space="preserve">   FONDO DE APORTACIONES PARA LA SEGURIDAD PÚBLICA DE LOS ESTADOS Y DEL D.F (FASP)</t>
  </si>
  <si>
    <t xml:space="preserve">   FONDO DE APORTACIONES PARA EL FORTALECIMIENTO DE LAS ENTIDADES FEDERATIVAS (FAFEF)</t>
  </si>
  <si>
    <t xml:space="preserve">   DIVERSOS CONVENIOS FEDERALES                         </t>
  </si>
  <si>
    <t xml:space="preserve">   FONDO PARA ENTIDADES FEDERATIVAS Y MUNICIPIOS PRODUCTORES DE HIDROCARBUROS</t>
  </si>
  <si>
    <t>PRESUPUESTO ETIQUETADO</t>
  </si>
  <si>
    <t>TOTAL PRESUPUESTO EGRESOS</t>
  </si>
  <si>
    <t>A N E X O  8. B</t>
  </si>
  <si>
    <t>CLASIFICACIÓN ECONÓMICA POR TIPO DE GASTO Y FUENTE DE FINANCIAMIENTO</t>
  </si>
  <si>
    <t>GASTO
CORRIENTE</t>
  </si>
  <si>
    <t>GASTO DE
CAPITAL</t>
  </si>
  <si>
    <t>AMORTIZACION DE
LA DEUDA Y 
DISMINUCION DE
PASIVOS</t>
  </si>
  <si>
    <t>PENSIONES 
Y
JUBILACIONES</t>
  </si>
  <si>
    <t>PARTICIPACIONES</t>
  </si>
  <si>
    <t xml:space="preserve">PARTICIPACIONES  Y APORTACIONES A MUNICIPIOS       </t>
  </si>
  <si>
    <t>FONDO DE APORTACIONES DE NOMINA EDUCATIVA Y GASTO OPERATIVO (FONE)</t>
  </si>
  <si>
    <t>FONDO DE APORTACIONES PARA LOS SERVICIOS DE SALUD (FASSA)</t>
  </si>
  <si>
    <t>FONDO DE APORTACIONES PARA LA INFRAESTRUCTURA SOCIAL (FAIS)</t>
  </si>
  <si>
    <t>FONDO DE APORTACIONES PARA EL FORTALECIMIENTO DE LOS MUNICIPIOS Y DE LAS DEMARCACIONES TERRITORIALES DEL D.F. (FORTAMUN)</t>
  </si>
  <si>
    <t>FONDO DE APORTACIONES MULTIPLES (FAM)</t>
  </si>
  <si>
    <t>FONDO DE APORTACIONES PARA LA EDUCACIÓN TECNOLÓGICA Y DE ADULTOS (FAETA)</t>
  </si>
  <si>
    <t>FONDO DE APORTACIONES PARA LA SEGURIDAD PÚBLICA DE LOS ESTADOS Y DEL D.F. (FASP)</t>
  </si>
  <si>
    <t>FONDO DE APORTACIONES PARA EL FORTALECIMIENTO DE LAS ENTIDADES FEDERATIVAS (FAFEF)</t>
  </si>
  <si>
    <t xml:space="preserve"> DIVERSOS CONVENIOS FEDERALES                         </t>
  </si>
  <si>
    <t>FONDO PARA ENTIDADES FEDERATIVAS Y MUNICIPIOS PRODUCTORES DE HIDROCARBUROS</t>
  </si>
  <si>
    <t xml:space="preserve">TOTAL </t>
  </si>
  <si>
    <t>RECURSOS QUE DE CONFORMIDAD A LA CLASIFICACIÓN DE LA CONAC AL TRANSFERIRSE A LOS EJECUTORES DEL GASTO SE CONVIERTEN EN GASTO DE CAPITAL</t>
  </si>
  <si>
    <t>A N E X O   9</t>
  </si>
  <si>
    <t xml:space="preserve"> CLASIFICACIÓN FUNCIONAL</t>
  </si>
  <si>
    <t>FINALIDAD</t>
  </si>
  <si>
    <t>FUNCIÓN</t>
  </si>
  <si>
    <t>RELACIÓN</t>
  </si>
  <si>
    <t>SUBFUNCIÓN</t>
  </si>
  <si>
    <t>AL GASTO</t>
  </si>
  <si>
    <t>GOBIERNO</t>
  </si>
  <si>
    <t xml:space="preserve">LEGISLACIÓN      </t>
  </si>
  <si>
    <t>Legislación</t>
  </si>
  <si>
    <t>Fiscalización</t>
  </si>
  <si>
    <t xml:space="preserve">JUSTICIA     </t>
  </si>
  <si>
    <t>Impartición de Justicia</t>
  </si>
  <si>
    <t>Reclusión y Readaptación Social</t>
  </si>
  <si>
    <t>Derechos Humanos</t>
  </si>
  <si>
    <t xml:space="preserve">COORDINACIÓN DE LA POLÍTICA DE GOBIERNO    </t>
  </si>
  <si>
    <t>Presidencia / Gubernatura</t>
  </si>
  <si>
    <t>Política Interior</t>
  </si>
  <si>
    <t>Preservación y Cuidado del Patrimonio Público</t>
  </si>
  <si>
    <t>Función Pública</t>
  </si>
  <si>
    <t>Asuntos Jurídicos</t>
  </si>
  <si>
    <t>Organización de Procesos Electorales</t>
  </si>
  <si>
    <t>Población</t>
  </si>
  <si>
    <t>Territorio</t>
  </si>
  <si>
    <t>Otros</t>
  </si>
  <si>
    <t xml:space="preserve">RELACIONES EXTERIORES       </t>
  </si>
  <si>
    <t xml:space="preserve">Relaciones Exteriores       </t>
  </si>
  <si>
    <t xml:space="preserve">ASUNTOS FINANCIEROS Y HACENDARIOS      </t>
  </si>
  <si>
    <t>1.6</t>
  </si>
  <si>
    <t xml:space="preserve">DEFENSA      </t>
  </si>
  <si>
    <t>Asuntos Financieros</t>
  </si>
  <si>
    <t>Asuntos Hacendarios</t>
  </si>
  <si>
    <t>SEGURIDAD NACIONAL</t>
  </si>
  <si>
    <t xml:space="preserve">Defensa    </t>
  </si>
  <si>
    <t>Marina</t>
  </si>
  <si>
    <t>Inteligencia para la Preservación de la Seguridad Nacional</t>
  </si>
  <si>
    <t xml:space="preserve">ASUNTOS DE ORDEN PÚBLICO Y DE SEGURIDAD INTERIOR     </t>
  </si>
  <si>
    <t>1.8</t>
  </si>
  <si>
    <t xml:space="preserve">INVESTIGACION FUNDAMENTAL (BASICA)      </t>
  </si>
  <si>
    <t>Policía</t>
  </si>
  <si>
    <t>Protección Civil</t>
  </si>
  <si>
    <t>Otros Asuntos de Orden Público y Seguridad</t>
  </si>
  <si>
    <t>Sistema Nacional de Seguridad Pública</t>
  </si>
  <si>
    <t xml:space="preserve">OTROS SERVICIOS GENERALES    </t>
  </si>
  <si>
    <t>Servicios Registrales, Administrativos y Patrimoniales</t>
  </si>
  <si>
    <t>Servicios Estadísticos</t>
  </si>
  <si>
    <t>Servicios de Comunicación y Medios</t>
  </si>
  <si>
    <t>Acceso a la Información Pública Gubernamental</t>
  </si>
  <si>
    <t>DESARROLLO SOCIAL</t>
  </si>
  <si>
    <t xml:space="preserve">PROTECCIÓN AMBIENTAL     </t>
  </si>
  <si>
    <t>Ordenación de Desechos</t>
  </si>
  <si>
    <t>Administración del Agua</t>
  </si>
  <si>
    <t>Ordenación de Aguas Residuales, Drenaje y Alcantarillado</t>
  </si>
  <si>
    <t>Reducción de la Contaminación</t>
  </si>
  <si>
    <t>Protección de la Diversidad Biológica y del Paisaje</t>
  </si>
  <si>
    <t>Otros de Protección Ambiental</t>
  </si>
  <si>
    <t xml:space="preserve">VIVIENDA Y SERVICIOS A LA COMUNIDAD     </t>
  </si>
  <si>
    <t>Urbanización</t>
  </si>
  <si>
    <t>Desarrollo Comunitario</t>
  </si>
  <si>
    <t>Abastecimiento de Agua</t>
  </si>
  <si>
    <t>Alumbrado Público</t>
  </si>
  <si>
    <t>Vivienda</t>
  </si>
  <si>
    <t>Servicios Comunales</t>
  </si>
  <si>
    <t>Desarrollo Regional</t>
  </si>
  <si>
    <t xml:space="preserve">SALUD      </t>
  </si>
  <si>
    <t>Prestación de Servicios de Salud a la Comunidad</t>
  </si>
  <si>
    <t>Prestación de Servicios de Salud a la Persona</t>
  </si>
  <si>
    <t>Generación de Recursos para la Salud</t>
  </si>
  <si>
    <t>Rectoría de Sistema de Salud</t>
  </si>
  <si>
    <t>Protección Social en Salud</t>
  </si>
  <si>
    <t xml:space="preserve">RECREACIÓN, CULTURA Y OTRAS MANIFESTACIONES                    SOCIALES        </t>
  </si>
  <si>
    <t>Deporte y Recreación</t>
  </si>
  <si>
    <t>Cultura</t>
  </si>
  <si>
    <t>Radio, Televisión y Editoriales</t>
  </si>
  <si>
    <t>Asuntos Religiosos y Otras Manifestaciones Sociales</t>
  </si>
  <si>
    <t xml:space="preserve">EDUCACIÓN      </t>
  </si>
  <si>
    <t>Educación Básica</t>
  </si>
  <si>
    <t>Educación Media Superior</t>
  </si>
  <si>
    <t>Educación Superior</t>
  </si>
  <si>
    <t>Posgrado</t>
  </si>
  <si>
    <t>Otros Servicios Educativos y Actividades Inherentes</t>
  </si>
  <si>
    <t xml:space="preserve">PROTECCIÓN SOCIAL       </t>
  </si>
  <si>
    <t>Enfermedad e Incapacidad</t>
  </si>
  <si>
    <t>Edad Avanzada</t>
  </si>
  <si>
    <t>Familia e Hijos</t>
  </si>
  <si>
    <t>Desempleo</t>
  </si>
  <si>
    <t>Alimentación y Nutrición</t>
  </si>
  <si>
    <t>Apoyo Social para la Vivienda</t>
  </si>
  <si>
    <t>Indígenas</t>
  </si>
  <si>
    <t>Otros Grupos Vulnerables</t>
  </si>
  <si>
    <t>Otros de Seguridad Social y Asistencia Social</t>
  </si>
  <si>
    <t xml:space="preserve">OTROS ASUNTOS SOCIALES       </t>
  </si>
  <si>
    <t>Otros Asuntos Sociales</t>
  </si>
  <si>
    <t>DESARROLLO ECONÓMICO</t>
  </si>
  <si>
    <t xml:space="preserve">ASUNTOS ECONÓMICOS, COMERCIALES Y LABORALES EN GENERAL       </t>
  </si>
  <si>
    <t>Asuntos Económicos y Comerciales en General</t>
  </si>
  <si>
    <t>Asuntos Laborales Generales</t>
  </si>
  <si>
    <t xml:space="preserve">AGROPECUARIA, SILVICULTURA, PESCA Y CAZA      </t>
  </si>
  <si>
    <t>Agropecuaria</t>
  </si>
  <si>
    <t>Silvicultura</t>
  </si>
  <si>
    <t>Acuacultura, Pesca y Caza</t>
  </si>
  <si>
    <t>Agroindustrial</t>
  </si>
  <si>
    <t>HidroagrÍcola</t>
  </si>
  <si>
    <t>Apoyo Financiero a la Banca y Seguro Agropecuario</t>
  </si>
  <si>
    <t xml:space="preserve">COMBUSTIBLES Y ENERGIA      </t>
  </si>
  <si>
    <t>Carbón y Otros Combustibles Minerales Sólidos</t>
  </si>
  <si>
    <t>Petróleo y Gas Natural (Hidrocarburos)</t>
  </si>
  <si>
    <t>Combustibles Nucleares</t>
  </si>
  <si>
    <t>Otros Combustibles</t>
  </si>
  <si>
    <t>Electricidad</t>
  </si>
  <si>
    <t>Energía no Eléctrica</t>
  </si>
  <si>
    <t xml:space="preserve">MINERIA, MANUFACTURAS Y CONSTRUCCIÓN      </t>
  </si>
  <si>
    <t>Extracción de Recursos Minerales excepto los Combustibles Minerales</t>
  </si>
  <si>
    <t>Manufacturas</t>
  </si>
  <si>
    <t>Construcción</t>
  </si>
  <si>
    <t xml:space="preserve">TRANSPORTE        </t>
  </si>
  <si>
    <t>Transporte por Carretera</t>
  </si>
  <si>
    <t>Transporte por Agua y Puertos</t>
  </si>
  <si>
    <t>Transporte de Ferrocarril</t>
  </si>
  <si>
    <t>Transporte Aéreo</t>
  </si>
  <si>
    <t>Transporte por Oleoductos y Gasoductos y Otros Sistemas de Transporte</t>
  </si>
  <si>
    <t>Otros Relacionados con Transporte</t>
  </si>
  <si>
    <t xml:space="preserve">COMUNICACIONES      </t>
  </si>
  <si>
    <t>Comunicaciones</t>
  </si>
  <si>
    <t xml:space="preserve">TURISMO      </t>
  </si>
  <si>
    <t>Turismo</t>
  </si>
  <si>
    <t>Hoteles y Restaurantes</t>
  </si>
  <si>
    <t>CIENCIA, TECNOLOGÍA E INNOVACIÓN</t>
  </si>
  <si>
    <t>Investigación Científica</t>
  </si>
  <si>
    <t>Desarrollo Tecnológico</t>
  </si>
  <si>
    <t>Servicios Científicos y Tecnológicos</t>
  </si>
  <si>
    <t>Innovación</t>
  </si>
  <si>
    <t xml:space="preserve">OTRAS INDUSTRIAS Y OTROS ASUNTOS ECONÓMICOS      </t>
  </si>
  <si>
    <t>Comercio, Distribución, Almacenamiento y Depósito</t>
  </si>
  <si>
    <t>Otras Industrias</t>
  </si>
  <si>
    <t>Otros Asuntos Económicos</t>
  </si>
  <si>
    <t>OTRAS NO CLASIFICADAS EN FUNCIONES ANTERIORES</t>
  </si>
  <si>
    <t xml:space="preserve">TRANSACCIONES DE LA DEUDA PUBLICA / COSTO FINANCIERO DE LA DEUDA          </t>
  </si>
  <si>
    <t>Deuda Pública Interna</t>
  </si>
  <si>
    <t>Deuda Pública Externa</t>
  </si>
  <si>
    <t xml:space="preserve">TRANSFERENCIAS, PARTICIPACIONES Y APORTACIONES ENTRE DIFERENTES NIVELES Y ÓRDENES DE GOBIERNO      </t>
  </si>
  <si>
    <t>Transferencias, Entre Diferentes Niveles y Órdenes de Gobierno</t>
  </si>
  <si>
    <t>Participaciones Entre Diferentes Niveles Órdenes de Gobierno</t>
  </si>
  <si>
    <t>Aportaciones entre Diferentes Niveles  Órdenes de Gobierno</t>
  </si>
  <si>
    <t>SANEAMIENTO DEL SISTEMA FINANCIERO</t>
  </si>
  <si>
    <t>Saneamiento del Sistema Financiero</t>
  </si>
  <si>
    <t>Apoyos IPAB</t>
  </si>
  <si>
    <t>Banca de Desarrollo</t>
  </si>
  <si>
    <t>Apoyo a los Programas de Reestructura en Unidades de Inversión (UDIS)</t>
  </si>
  <si>
    <t xml:space="preserve"> ADEUDOS DE EJERCICIOS FISCALES ANTERIORES        </t>
  </si>
  <si>
    <t xml:space="preserve"> Adeudos de Ejercicios Fiscales Anteriores</t>
  </si>
  <si>
    <t>TOTAL PRESUPUESTO DE EGRESOS</t>
  </si>
  <si>
    <t>A N E X O  10</t>
  </si>
  <si>
    <t>CLAVE</t>
  </si>
  <si>
    <t>MISIONES/ OBJETIVO</t>
  </si>
  <si>
    <t xml:space="preserve">GASTO PROGRAMABLE     </t>
  </si>
  <si>
    <t>GOBIERNO HONESTO Y TRANSPARENTE.</t>
  </si>
  <si>
    <t>PAZ Y SEGURIDAD CIUDADANA</t>
  </si>
  <si>
    <t>INCLUSIÓN, BIENESTAR Y JUSTICIA SOCIAL.</t>
  </si>
  <si>
    <t>DESARROLLO ECONÓMICO CON VISIÓN AL FUTURO.</t>
  </si>
  <si>
    <t xml:space="preserve">DESARROLLO MUNICIPAL     </t>
  </si>
  <si>
    <t xml:space="preserve">A D E F A S     </t>
  </si>
  <si>
    <t>COSTO FINANCIERO DE LA DEUDA</t>
  </si>
  <si>
    <t>0 Por Definir</t>
  </si>
  <si>
    <t>A N E X O     11</t>
  </si>
  <si>
    <t>( PESOS)</t>
  </si>
  <si>
    <t>CLAVE / RAMO</t>
  </si>
  <si>
    <t>C   A   P   Í   T   U   L   O   S</t>
  </si>
  <si>
    <t xml:space="preserve">Instituto Estatal del Transporte del Estado de Campeche  </t>
  </si>
  <si>
    <t xml:space="preserve">Consejo Estatal de Seguridad Pública en el Estado de Campeche </t>
  </si>
  <si>
    <t xml:space="preserve">Secretaría de Educación </t>
  </si>
  <si>
    <t xml:space="preserve">Secretaría de Turismo </t>
  </si>
  <si>
    <t xml:space="preserve">Secretaría de la Contraloría </t>
  </si>
  <si>
    <t>Poder Legislativo</t>
  </si>
  <si>
    <t>Poder Judicial</t>
  </si>
  <si>
    <t>ÓRGANOS AUTÓNOMOS</t>
  </si>
  <si>
    <t>Órganos Autónomos</t>
  </si>
  <si>
    <t>Tribunal Electoral del Estado de Campeche</t>
  </si>
  <si>
    <t>ENTIDADES PARAESTATALES Y FIDEICOMISOS NO EMPRESARIALES Y NO 
FINANCIEROS</t>
  </si>
  <si>
    <t>Organismos Descentralizados</t>
  </si>
  <si>
    <t>Fideicomisos Públicos</t>
  </si>
  <si>
    <t>ÓRGANO EJECUTIVO MUNICIPAL</t>
  </si>
  <si>
    <t>T O T A L</t>
  </si>
  <si>
    <t>A N E X O     12</t>
  </si>
  <si>
    <t>1000 SERVICIOS PERSONALES</t>
  </si>
  <si>
    <t>1100 REMUNERACIONES AL PERSONAL DE CARACTER PERMANENTE</t>
  </si>
  <si>
    <t>113 Sueldos base al personal permanente</t>
  </si>
  <si>
    <t>1300 REMUNERACIONES ADICIONALES Y ESPECIALES</t>
  </si>
  <si>
    <t>131 Primas por años de servicios efectivos prestados</t>
  </si>
  <si>
    <t>132 Primas de vacaciones, dominical y gratificación de fin de año</t>
  </si>
  <si>
    <t>134 Compensaciones</t>
  </si>
  <si>
    <t>1400 SEGURIDAD SOCIAL</t>
  </si>
  <si>
    <t>141 Aportaciones de seguridad social</t>
  </si>
  <si>
    <t>142 Aportaciones a fondos de vivienda</t>
  </si>
  <si>
    <t>PREVISIONES</t>
  </si>
  <si>
    <t>166 Previsiones de carácter laboral, económica y de seguridad social</t>
  </si>
  <si>
    <t>2000 MATERIALES Y SUMINISTROS</t>
  </si>
  <si>
    <t>2100 MATERIALES DE ADMINISTRACIÓN, EMISIÓN DE DOCUMENTOS Y ARTÍCULOS OFICIALES</t>
  </si>
  <si>
    <t>211 Materiales, útiles y equipos menores de oficina</t>
  </si>
  <si>
    <t>214 Materiales, útiles y equipos menores de tecnologías de la información y comunicaciones</t>
  </si>
  <si>
    <t>216 Material de limpieza</t>
  </si>
  <si>
    <t>2200 ALIMENTOS Y UTENSILIOS</t>
  </si>
  <si>
    <t>221 Productos alimenticios para personas</t>
  </si>
  <si>
    <t>223 Utensilios para el servicio de alimentación</t>
  </si>
  <si>
    <t xml:space="preserve">2600 COMBUSTIBLES, LUBRICANTES Y ADITIVOS </t>
  </si>
  <si>
    <t>261 Combustibles, lubricantes y aditivos</t>
  </si>
  <si>
    <t>296 Refacciones y accesorios menores de equipo de transporte</t>
  </si>
  <si>
    <t>3000 SERVICIOS GENERALES</t>
  </si>
  <si>
    <t>3100 SERVICIOS BÁSICOS</t>
  </si>
  <si>
    <t>311 Energía eléctrica</t>
  </si>
  <si>
    <t>355 Reparación y mantenimiento de equipo de transporte</t>
  </si>
  <si>
    <t>3600 SERVICIOS DE COMUNICACIÓN SOCIAL Y PUBLICIDAD</t>
  </si>
  <si>
    <t>361 Difusión por radio, televisión y otros medios de mensajes sobre programas y actividades gubernamentales</t>
  </si>
  <si>
    <t>A N E X O   13 A</t>
  </si>
  <si>
    <t xml:space="preserve"> ORGANISMOS DESCENTRALIZADOS E INSTITUTOS EDUCATIVOS AUTÓNOMOS</t>
  </si>
  <si>
    <t>CLASIFICACIÓN ECONÓMICA ADMINISTRATIVA GASTO ESTATAL POR ENTIDAD TRANSFERIDA</t>
  </si>
  <si>
    <t>ENTIDADES</t>
  </si>
  <si>
    <t>CAPITULO
4000</t>
  </si>
  <si>
    <t xml:space="preserve">                   </t>
  </si>
  <si>
    <t>ORGANISMOS PÚBLICOS DESCENTRALIZADOS</t>
  </si>
  <si>
    <t>22</t>
  </si>
  <si>
    <t>23</t>
  </si>
  <si>
    <t>26</t>
  </si>
  <si>
    <t>27</t>
  </si>
  <si>
    <t>Instituto de Servicios Descentralizados de Salud Pública del Estado de Campeche</t>
  </si>
  <si>
    <t>Sistema de Atención a Niños, Niñas y Adolescentes Farmacodependientes  del Estado de Campeche “Vida Nueva”</t>
  </si>
  <si>
    <t>Centro de Conciliación Laboral en el Estado</t>
  </si>
  <si>
    <t>Secretaria Ejecutiva del Sistema Anticorrupcion</t>
  </si>
  <si>
    <t>A N E X O   13 B</t>
  </si>
  <si>
    <t>A N E X O   13 C</t>
  </si>
  <si>
    <t>ORGANISMOS DESCENTRALIZADOS E INSTITUTOS EDUCATIVOS AUTÓNOMOS</t>
  </si>
  <si>
    <t>CLASIFICACIÓN POR OBJETO DEL GASTO DEL RECURSO ESTATAL A LAS ENTIDADES A NIVEL DE CAPÍTULO, CONCEPTO Y PARTIDA GENÉRICA</t>
  </si>
  <si>
    <t>Dietas</t>
  </si>
  <si>
    <t>Haberes</t>
  </si>
  <si>
    <t>Sueldos base al personal permanente</t>
  </si>
  <si>
    <t>Remuneraciones por adscripción laboral en el extranjero</t>
  </si>
  <si>
    <t>1200 REMUNERACIONES AL PERSONAL DE CARACTER TRANSITORIO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</si>
  <si>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</si>
  <si>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</si>
  <si>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</si>
  <si>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</si>
  <si>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</si>
  <si>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</si>
  <si>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</si>
  <si>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</si>
  <si>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</si>
  <si>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</si>
  <si>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</si>
  <si>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</si>
  <si>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</si>
  <si>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</si>
  <si>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</si>
  <si>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</si>
  <si>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1500 OTRAS PRESTACIONES SOCIALES Y ECONÓMICAS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</si>
  <si>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</si>
  <si>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</si>
  <si>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</si>
  <si>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</si>
  <si>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</si>
  <si>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</si>
  <si>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1600 PREVISIONES</t>
  </si>
  <si>
    <t>Previsiones de carácter laboral, económica y de seguridad social</t>
  </si>
  <si>
    <t>1700 PAGO DE ESTÍMULOS A SERVIDORES PÚBLICOS</t>
  </si>
  <si>
    <t>Estímulos</t>
  </si>
  <si>
    <t>Recompensas</t>
  </si>
  <si>
    <t>Materiales, útiles y equipos menores de oficina</t>
  </si>
  <si>
    <t>Materiales y útiles de impresión y reproducción</t>
  </si>
  <si>
    <t>Material estadístico y geográfico</t>
  </si>
  <si>
    <t>Materiales, útiles y equipos menores de tecnologías de la información y comunicaciones</t>
  </si>
  <si>
    <t>Material impreso e información digital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</si>
  <si>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</si>
  <si>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</si>
  <si>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</si>
  <si>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</si>
  <si>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</si>
  <si>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</si>
  <si>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2300 MATERIAS PRIMAS Y MATERIALES DE PRODUCCIÓN Y COMERCIALIZACIÓN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</si>
  <si>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</si>
  <si>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</si>
  <si>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</si>
  <si>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</si>
  <si>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</si>
  <si>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</si>
  <si>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</si>
  <si>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</si>
  <si>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</si>
  <si>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2400 MATERIALES Y ARTÍCULOS DE CONSTRUCCIÓN Y DE REPARACIÓN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</si>
  <si>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</si>
  <si>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</si>
  <si>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</si>
  <si>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</si>
  <si>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</si>
  <si>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</si>
  <si>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</si>
  <si>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</si>
  <si>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</si>
  <si>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2500 PRODUCTOS QUÍMICOS, FARMACÉUTICOS Y DE LABORATORIO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</si>
  <si>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</si>
  <si>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</si>
  <si>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</si>
  <si>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</si>
  <si>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</si>
  <si>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</si>
  <si>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</si>
  <si>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2600 COMBUSTIBLES, LUBRICANTES Y ADITIVOS</t>
  </si>
  <si>
    <t>Combustibles, lubricantes y aditivos</t>
  </si>
  <si>
    <t>Carbón y sus derivados</t>
  </si>
  <si>
    <t>2700 VESTUARIO, BLANCOS, PRENDAS DE PROTECCIÓN Y ARTÍCULOS DEPORTIVOS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</si>
  <si>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</si>
  <si>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</si>
  <si>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</si>
  <si>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</si>
  <si>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</si>
  <si>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2800 MATERIALES Y SUMINISTROS PARA SEGURIDAD</t>
  </si>
  <si>
    <t>Sustancias y materiales explosivos</t>
  </si>
  <si>
    <t>Materiales de seguridad pública</t>
  </si>
  <si>
    <t>Prendas de protección para seguridad pública y nacional</t>
  </si>
  <si>
    <t>2900 HERRAMIENTAS, REFACCIONES Y ACCESORIOS MENORES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</si>
  <si>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</si>
  <si>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</si>
  <si>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</si>
  <si>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</si>
  <si>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</si>
  <si>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</si>
  <si>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</si>
  <si>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</si>
  <si>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</si>
  <si>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</si>
  <si>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</si>
  <si>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</si>
  <si>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</si>
  <si>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</si>
  <si>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</si>
  <si>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</si>
  <si>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</si>
  <si>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</si>
  <si>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3200 SERVICIOS DE ARRENDAMIENTO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</si>
  <si>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</si>
  <si>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</si>
  <si>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</si>
  <si>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</si>
  <si>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</si>
  <si>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</si>
  <si>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</si>
  <si>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</si>
  <si>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</si>
  <si>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3300 SERVICIOS PROFESIONALES, CIENTÍFICOS, TÉCNICOS Y OTROS SERVICIOS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</si>
  <si>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</si>
  <si>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</si>
  <si>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</si>
  <si>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 xml:space="preserve">Servicios de capacitación 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</si>
  <si>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</si>
  <si>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</si>
  <si>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</si>
  <si>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</si>
  <si>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</si>
  <si>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3400 SERVICIOS FINANCIEROS, BANCARIOS Y COMERCIALES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</si>
  <si>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</si>
  <si>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</si>
  <si>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</si>
  <si>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</si>
  <si>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</si>
  <si>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</si>
  <si>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</si>
  <si>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</si>
  <si>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</si>
  <si>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3500 SERVICIOS DE INSTALACION, REPARACIÓN, MANTENIMIENTO Y CONSERVACIÓN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</si>
  <si>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</si>
  <si>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</si>
  <si>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</si>
  <si>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</si>
  <si>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</si>
  <si>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</si>
  <si>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</si>
  <si>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</si>
  <si>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</si>
  <si>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</si>
  <si>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</si>
  <si>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</si>
  <si>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</si>
  <si>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</si>
  <si>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</si>
  <si>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</si>
  <si>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3700 SERVICIOS DE TRASLADO Y VIÁTICOS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</si>
  <si>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</si>
  <si>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</si>
  <si>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</si>
  <si>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</si>
  <si>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</si>
  <si>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</si>
  <si>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</si>
  <si>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</si>
  <si>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</si>
  <si>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3800 SERVICIOS OFICIALES</t>
  </si>
  <si>
    <t>Gastos de ceremonial</t>
  </si>
  <si>
    <t>Gastos de orden social y cultural</t>
  </si>
  <si>
    <t>Congresos y convenciones</t>
  </si>
  <si>
    <t>Exposiciones</t>
  </si>
  <si>
    <t>Gastos de representación</t>
  </si>
  <si>
    <t>3900 OTROS SERVICIOS GENERALES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</si>
  <si>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</si>
  <si>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</si>
  <si>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</si>
  <si>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</si>
  <si>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</si>
  <si>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</si>
  <si>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</si>
  <si>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</si>
  <si>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</si>
  <si>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4000 TRANSFERENCIAS, ASIGNACIONES, SUBSIDIOS Y OTRAS AYUDAS</t>
  </si>
  <si>
    <t>4100 TRANSFERENCIAS INTERNAS Y ASIGNACIONES AL SECTOR PÚBLICO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</si>
  <si>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</si>
  <si>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</si>
  <si>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</si>
  <si>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</si>
  <si>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</si>
  <si>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</si>
  <si>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</si>
  <si>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</si>
  <si>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</si>
  <si>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4200 TRANSFERENCIAS AL RESTO DEL SECTOR PÚBLICO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</si>
  <si>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</si>
  <si>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</si>
  <si>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</si>
  <si>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</si>
  <si>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</si>
  <si>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4300 SUBSIDIOS Y SUBVENCIONES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</si>
  <si>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</si>
  <si>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</si>
  <si>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</si>
  <si>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</si>
  <si>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</si>
  <si>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</si>
  <si>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</si>
  <si>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</si>
  <si>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</si>
  <si>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4400 AYUDAS SOCIALES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</si>
  <si>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</si>
  <si>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</si>
  <si>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</si>
  <si>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</si>
  <si>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</si>
  <si>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</si>
  <si>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</si>
  <si>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</si>
  <si>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4500 PENSIONES Y JUBILACIONES</t>
  </si>
  <si>
    <t>Pensiones</t>
  </si>
  <si>
    <t>Jubilaciones</t>
  </si>
  <si>
    <t>Otras pensiones y jubilaciones</t>
  </si>
  <si>
    <t>4600 TRANSFERENCIAS A FIDEICOMISOS, MANDATOS Y OTROS ANÁLOGOS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</si>
  <si>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</si>
  <si>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</si>
  <si>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</si>
  <si>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</si>
  <si>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</si>
  <si>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</si>
  <si>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</si>
  <si>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4700 TRANSFERENCIAS A LA SEGURIDAD SOCIAL</t>
  </si>
  <si>
    <t>Transferencias por obligación de ley</t>
  </si>
  <si>
    <t>4800 DONATIVOS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</si>
  <si>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</si>
  <si>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</si>
  <si>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</si>
  <si>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</si>
  <si>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</si>
  <si>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4900 TRANSFERENCIAS AL EXTERIOR</t>
  </si>
  <si>
    <t>Transferencias para gobiernos extranjeros</t>
  </si>
  <si>
    <t>Transferencias para organismos internacionales</t>
  </si>
  <si>
    <t>Transferencias para el sector privado externo</t>
  </si>
  <si>
    <t>5000 BIENES MUEBLES, INMUEBLES E INTANGIBLES</t>
  </si>
  <si>
    <t>5100 MOBILIARIO Y EQUIPO DE ADMINISTRACIÓN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</si>
  <si>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</si>
  <si>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</si>
  <si>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</si>
  <si>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</si>
  <si>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</si>
  <si>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</si>
  <si>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5200 MOBILIARIO Y EQUIPO EDUCACIONAL Y RECREATIVO</t>
  </si>
  <si>
    <t>Equipos y aparatos audiovisuales</t>
  </si>
  <si>
    <t>Aparatos deportivos</t>
  </si>
  <si>
    <t>Cámaras fotográficas y de video</t>
  </si>
  <si>
    <t>Otro mobiliario y equipo educacional y recreativo</t>
  </si>
  <si>
    <t>5300 EQUIPO E INSTRUMENTAL MÉDICO Y DE LABORATORIO</t>
  </si>
  <si>
    <t>Equipo médico y de laboratorio</t>
  </si>
  <si>
    <t>Instrumental médico y de laboratorio</t>
  </si>
  <si>
    <t>5400 VEHÍCULOS Y EQUIPO DE TRANSPORTE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</si>
  <si>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</si>
  <si>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</si>
  <si>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</si>
  <si>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</si>
  <si>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</si>
  <si>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</si>
  <si>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5500 EQUIPO DE DEFENSA Y SEGURIDAD</t>
  </si>
  <si>
    <t>Equipo de defensa y seguridad</t>
  </si>
  <si>
    <t>5600 MAQUINARIA, OTROS EQUIPOS Y HERRAMIENTAS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</si>
  <si>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</si>
  <si>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</si>
  <si>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</si>
  <si>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</si>
  <si>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</si>
  <si>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</si>
  <si>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</si>
  <si>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</si>
  <si>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5700 ACTIVOS BIOLÓGICOS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</si>
  <si>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</si>
  <si>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</si>
  <si>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</si>
  <si>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</si>
  <si>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</si>
  <si>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</si>
  <si>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</si>
  <si>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Árboles y plantas</t>
  </si>
  <si>
    <t>Otros activos biológicos</t>
  </si>
  <si>
    <t>5800 BIENES INMUEBLES</t>
  </si>
  <si>
    <t>Terrenos</t>
  </si>
  <si>
    <t>Viviendas</t>
  </si>
  <si>
    <t>Edificios no residenciales</t>
  </si>
  <si>
    <t>Otros bienes inmuebles</t>
  </si>
  <si>
    <t>5900 ACTIVOS INTANGIBLES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</si>
  <si>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</si>
  <si>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</si>
  <si>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</si>
  <si>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</si>
  <si>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</si>
  <si>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</si>
  <si>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</si>
  <si>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</si>
  <si>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</si>
  <si>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6000 INVERSIÓN PÚBLICA</t>
  </si>
  <si>
    <t>6100 OBRA PÚBLICA EN BIENES DE DOMINIO PÚBLICO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</si>
  <si>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</si>
  <si>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</si>
  <si>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</si>
  <si>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</si>
  <si>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</si>
  <si>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</si>
  <si>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</si>
  <si>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</si>
  <si>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6200 OBRA PÚBLICA EN BIENES PROPIOS</t>
  </si>
  <si>
    <t>6300 PROYECTOS PRODUCTIVOS Y ACCIONES DE FOMENTO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</si>
  <si>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</si>
  <si>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</si>
  <si>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7000 INVERSIONES FINANCIERAS Y OTRAS PROVISIONES</t>
  </si>
  <si>
    <t>7100 INVERSIONES PARA EL FOMENTO DE ACTIVIDADES PRODUCTIVAS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</si>
  <si>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</si>
  <si>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</si>
  <si>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7200 ACCIONES Y PARTICIPACIONES DE CAPITAL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</si>
  <si>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</si>
  <si>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</si>
  <si>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</si>
  <si>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</si>
  <si>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</si>
  <si>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</si>
  <si>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</si>
  <si>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</si>
  <si>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</si>
  <si>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7300 COMPRA DE TÍTULOS Y VALORES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</si>
  <si>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</si>
  <si>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</si>
  <si>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</si>
  <si>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</si>
  <si>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</si>
  <si>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</si>
  <si>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7400 CONCESIÓN DE PRÉSTAMOS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</si>
  <si>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</si>
  <si>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</si>
  <si>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</si>
  <si>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</si>
  <si>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</si>
  <si>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</si>
  <si>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</si>
  <si>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</si>
  <si>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</si>
  <si>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7500 INVERSIONES EN FIDEICOMISOS, MANDATOS Y OTROS ANÁLOGOS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</si>
  <si>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</si>
  <si>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</si>
  <si>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</si>
  <si>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</si>
  <si>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</si>
  <si>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</si>
  <si>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</si>
  <si>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</si>
  <si>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</si>
  <si>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7600 OTRAS INVERSIONES FINANCIERAS</t>
  </si>
  <si>
    <t>Depósitos a largo plazo en moneda nacional</t>
  </si>
  <si>
    <t>Depósitos a largo plazo en moneda extranjera</t>
  </si>
  <si>
    <t>7900 PROVISIONES PARA CONTINGENCIAS Y OTRAS EROGACIONES ESPECIALES</t>
  </si>
  <si>
    <t>Contingencias por fenómenos naturales</t>
  </si>
  <si>
    <t>Contingencias socioeconómicas</t>
  </si>
  <si>
    <t>Otras erogaciones especiales</t>
  </si>
  <si>
    <t>8000 PARTICIPACIONES Y APORTACIONES</t>
  </si>
  <si>
    <t>8100 PARTICIPACIONES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</si>
  <si>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</si>
  <si>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</si>
  <si>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</si>
  <si>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</si>
  <si>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</si>
  <si>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</si>
  <si>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8300 APORTACIONES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</si>
  <si>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</si>
  <si>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</si>
  <si>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</si>
  <si>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</si>
  <si>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</si>
  <si>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8500 CONVENIOS</t>
  </si>
  <si>
    <t>Convenios de reasignación</t>
  </si>
  <si>
    <t>Convenios de descentralización</t>
  </si>
  <si>
    <t>Otros convenios</t>
  </si>
  <si>
    <t>9000 DEUDA PÚBLICA</t>
  </si>
  <si>
    <t>9100 AMORTIZACIÓN DE LA DEUDA PÚBLICA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</si>
  <si>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</si>
  <si>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</si>
  <si>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</si>
  <si>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</si>
  <si>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</si>
  <si>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</si>
  <si>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</si>
  <si>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</si>
  <si>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9200 INTERESES DE LA DEUDA PÚBLICA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</si>
  <si>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</si>
  <si>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</si>
  <si>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</si>
  <si>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</si>
  <si>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</si>
  <si>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</si>
  <si>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</si>
  <si>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</si>
  <si>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9300 COMISIONES DE LA DEUDA PÚBLICA</t>
  </si>
  <si>
    <t>Comisiones de la deuda pública interna</t>
  </si>
  <si>
    <t>Comisiones de la deuda pública externa</t>
  </si>
  <si>
    <t>9400 GASTOS DE LA DEUDA PÚBLICA</t>
  </si>
  <si>
    <t>Gastos de la deuda pública interna</t>
  </si>
  <si>
    <t>Gastos de la deuda pública externa</t>
  </si>
  <si>
    <t>9500 COSTO POR COBERTURAS</t>
  </si>
  <si>
    <t>Costos por coberturas</t>
  </si>
  <si>
    <t>9600 APOYOS FINANCIEROS</t>
  </si>
  <si>
    <t>Apoyos a intermediarios financieros</t>
  </si>
  <si>
    <t>Apoyos a ahorradores y deudores del Sistema Financiero Nacional</t>
  </si>
  <si>
    <t>9900 ADEUDOS DE EJERCICIOS FISCALES ANTERIORES (ADEFAS)</t>
  </si>
  <si>
    <t xml:space="preserve">A N E X O  14 </t>
  </si>
  <si>
    <t>A P A Z U</t>
  </si>
  <si>
    <t>P R O S S A P Y S</t>
  </si>
  <si>
    <t>AGUA LIMPIA</t>
  </si>
  <si>
    <t>AYUDAS SOCIALES</t>
  </si>
  <si>
    <t>Donativos a Instituciones sin fines de lucro</t>
  </si>
  <si>
    <t xml:space="preserve">      Asociación Fe, Amor y Esperanza I.A.P.</t>
  </si>
  <si>
    <t xml:space="preserve">      Vida y Familia de Campeche A.C.</t>
  </si>
  <si>
    <t xml:space="preserve">      Asociación Mexicana Ayuda Niños con Cancer</t>
  </si>
  <si>
    <t xml:space="preserve">      Juntos por Campeche A.C.</t>
  </si>
  <si>
    <t>A N E X O    15</t>
  </si>
  <si>
    <t>CLASIFICACIÓN POR FONDO Y CAPITULO DE GASTO TRANSFERIDO</t>
  </si>
  <si>
    <t>C   A   P   I   T   U   L   O   S</t>
  </si>
  <si>
    <t>FONDO DE APORTACIONES DE NÓMINA EDUCATIVA Y GASTO OPERATIVO (FONE) (SRIA EDUCACIÓN)</t>
  </si>
  <si>
    <t>FONDO DE APORTACIONES PARA LOS SERVICIOS DE SALUD (FASSA) (INDESALUD)</t>
  </si>
  <si>
    <t xml:space="preserve">FONDO DE APORTACIONES PARA LA INFRAESTRUCTURA SOCIAL (FAIS) </t>
  </si>
  <si>
    <t xml:space="preserve">          MUNICIPAL</t>
  </si>
  <si>
    <t>FONDO DE APORTACIONES PARA EL FORTALECIMIENTO DE LOS MUNICIPIOS Y DE LAS DEMARCACIONES TERRITORIALES DEL D.F (FORTAMUN)</t>
  </si>
  <si>
    <t>FONDO DE APORTACIONES MÚLTIPLES (FAM):</t>
  </si>
  <si>
    <t xml:space="preserve">        ASISTENCIA SOCIAL (DIF)</t>
  </si>
  <si>
    <t xml:space="preserve">          EDUCACIÓN TECNOLÓGICA</t>
  </si>
  <si>
    <t xml:space="preserve">          EDUCACIÓN DE ADULTOS</t>
  </si>
  <si>
    <t xml:space="preserve">FONDO DE APORTACIONES PARA LA SEGURIDAD PÚBLICA DE LOS ESTADOS Y DEL D.F (FASP) </t>
  </si>
  <si>
    <t xml:space="preserve">FONDO DE APORTACIONES PARA DEL FORTALECIMIENTO DE LAS ENTIDADES FEDERATIVAS (FAFEF)  </t>
  </si>
  <si>
    <t>DIVERSOS CONVENIOS FEDERALES</t>
  </si>
  <si>
    <t>CONVENIO DE APOYO FINANCIERO (UAC)</t>
  </si>
  <si>
    <t>CONVENIO DE APOYO FINANCIERO (UNACAR)</t>
  </si>
  <si>
    <t>PROGRAMA DE AGUA POTABLE, DRENAJE Y TRATAMIENTOS (CAPAE)</t>
  </si>
  <si>
    <t>A N E X O  21</t>
  </si>
  <si>
    <t>CUOTA</t>
  </si>
  <si>
    <t>PATRÓN</t>
  </si>
  <si>
    <t>EMPLEADO</t>
  </si>
  <si>
    <t>CUOTAS</t>
  </si>
  <si>
    <t>DE PRÉSTAMOS</t>
  </si>
  <si>
    <t>DEPENDENCIAS</t>
  </si>
  <si>
    <t>GOBIERNO DEL ESTADO</t>
  </si>
  <si>
    <t>H.AYUNTAMIENTO</t>
  </si>
  <si>
    <t>I.E.E.C.</t>
  </si>
  <si>
    <t>S.M.A.P.A.C.</t>
  </si>
  <si>
    <t>CAPAE</t>
  </si>
  <si>
    <t>ISSSTECAM</t>
  </si>
  <si>
    <t>D.I.F.</t>
  </si>
  <si>
    <t>C.D.H.C</t>
  </si>
  <si>
    <t>CODESVI</t>
  </si>
  <si>
    <t>FEFICAM</t>
  </si>
  <si>
    <t>FIDEICOMISO 2%</t>
  </si>
  <si>
    <t>SUTGESE</t>
  </si>
  <si>
    <t>TRIBUNAL ELECTORAL</t>
  </si>
  <si>
    <t>ITCATCAM</t>
  </si>
  <si>
    <t>SIN ADSCRIPCION</t>
  </si>
  <si>
    <t>TRC</t>
  </si>
  <si>
    <t>TRIBUNAL JUSTICIA ADMON.</t>
  </si>
  <si>
    <t>CONALEP</t>
  </si>
  <si>
    <t>CENCOLAB</t>
  </si>
  <si>
    <t>SUBTOTAL ACTIVOS</t>
  </si>
  <si>
    <t>JUBILADOS GOB.EDO.</t>
  </si>
  <si>
    <t>JUBILADOS DE ISSSTECAM</t>
  </si>
  <si>
    <t>SUBTOTAL JUBILADOS</t>
  </si>
  <si>
    <t>A N E X O  22</t>
  </si>
  <si>
    <t>ESTADO</t>
  </si>
  <si>
    <t>FEDERACIÓN</t>
  </si>
  <si>
    <t>CONVENIO DE APOYO FINANCIERO  UAC</t>
  </si>
  <si>
    <t>CONVENIO DE APOYO FINANCIERO  UNACAR</t>
  </si>
  <si>
    <t>CONVENIO DE APOYO FINANCIERO UTECAM</t>
  </si>
  <si>
    <t>CONVENIO DE APOYO FINANCIERO UTECANDELARIA</t>
  </si>
  <si>
    <t>CONVENIO DE APOYO FINANCIERO UTECALAKMUL</t>
  </si>
  <si>
    <t>I N S A B I</t>
  </si>
  <si>
    <t>CAMPAÑA NACIONAL DE ALFABETIZACIÓN</t>
  </si>
  <si>
    <t>FONDO DE APORTACIONES PARA LA SEGURIDAD PUBLICA</t>
  </si>
  <si>
    <t>(PECDA) PROGRAMA DE ESTIMULO A LA CREACIÓN Y DESARROLLO ARTISTICO</t>
  </si>
  <si>
    <t>ESTUDIOS DE TELEBACHILLERATO COMUNITARIO</t>
  </si>
  <si>
    <t>PROGRAMA DE AGUA POTABLE, DRENAJE Y TRATAMIENTOS</t>
  </si>
  <si>
    <t>CONVENIO PARA IMPLEMENTAR ACCIONES QUE CONTRIBUYAN A LA BUSQUEDA Y LOCALIZACIÓN DE PERSONAS DESAPARECIDAS O NO LOCALIZADAS EN EL ESTADO</t>
  </si>
  <si>
    <t xml:space="preserve">       RECURSOS FEDERALES ESTIMADOS EN EL PRESUPUESTO QUE  RECIBE DIRECTAMENTE LA SECRETARIA Y QUE TRANSFIERE AL  EJECUTOR DEL GASTO.</t>
  </si>
  <si>
    <t>A N E X O  23</t>
  </si>
  <si>
    <t>GASTO TOTAL EN SU CLASIFICACIÓN ADMINISTRATIVA Y
FUENTE DE FINANCIAMIENTO</t>
  </si>
  <si>
    <t>ETIQUETADO</t>
  </si>
  <si>
    <t>SERVICIO DE ADMINISTRACIÓN FISCAL</t>
  </si>
  <si>
    <t>SECRETARÍA DE EDUCACIÓN</t>
  </si>
  <si>
    <t>SECRETARÍA DE SALUD</t>
  </si>
  <si>
    <t xml:space="preserve">   SECRETARÍA DE SALUD</t>
  </si>
  <si>
    <t>COMISIÓN DE CONCILIACIÓN Y ARBITRAJE MÉDICO DEL ESTADO DE CAMPECHE</t>
  </si>
  <si>
    <t>JUNTA ESTATAL DE ASISTENCIA PRIVADA</t>
  </si>
  <si>
    <t>SECRETARÍA DE DESARROLLO ECONÓMICO</t>
  </si>
  <si>
    <t xml:space="preserve">     SECRETARÍA DE DESARROLLO ECONÓMICO</t>
  </si>
  <si>
    <t>INSTITUTO CAMPECHANO DEL EMPRENDEDOR</t>
  </si>
  <si>
    <t>INSTITUTO PARA EL DESARROLLO DE LA MICRO, PEQUEÑA Y MEDIANA EMPRESA</t>
  </si>
  <si>
    <t>PROMOTORA DE PRODUCTOS Y SERVICIOS DE CAMPECHE</t>
  </si>
  <si>
    <t>SECRETARÍA DE TURISMO</t>
  </si>
  <si>
    <t>FISCALÍA GENERAL DEL ESTADO DE CAMPECHE</t>
  </si>
  <si>
    <t xml:space="preserve">PROVISIONES DEL ESTADO </t>
  </si>
  <si>
    <t>INSTITUTO ELECTORAL DEL ESTADO DE CAMPECHE</t>
  </si>
  <si>
    <t>COMISIÓN DE DERECHOS HUMANOS DEL ESTADO DE CAMPECHE</t>
  </si>
  <si>
    <t>COMISIÓN DE TRANSPARENCIA Y ACCESO A LA INFORMACIÓN PÚBLICA DEL ESTADO DE CAMPECHE</t>
  </si>
  <si>
    <t>TRIBUNAL ELECTORAL DEL ESTADO DE CAMPECHE</t>
  </si>
  <si>
    <t>TRIBUNAL DE JUSTICIA ADMINISTRATIVA DEL ESTADO DE CAMPECHE</t>
  </si>
  <si>
    <t xml:space="preserve">COLEGIO DE ESTUDIOS CIENTÍFICOS Y TECNOLÓGICOS DEL ESTADO DE CAMPECHE </t>
  </si>
  <si>
    <t xml:space="preserve">INSTITUTO DE CAPACITACIÓN PARA EL TRABAJO DEL ESTADO DE CAMPECHE </t>
  </si>
  <si>
    <t>COLEGIO DE BACHILLERES DEL ESTADO DE CAMPECHE</t>
  </si>
  <si>
    <t xml:space="preserve">UNIVERSIDAD TECNOLÓGICA DE CAMPECHE </t>
  </si>
  <si>
    <t xml:space="preserve">COLEGIO DE EDUCACIÓN PROFESIONAL TÉCNICA DEL ESTADO DE CAMPECHE </t>
  </si>
  <si>
    <t xml:space="preserve">INSTITUTO ESTATAL DE LA EDUCACIÓN PARA LOS ADULTOS DEL ESTADO DE CAMPECHE </t>
  </si>
  <si>
    <t xml:space="preserve">INSTITUTO TECNOLÓGICO SUPERIOR DE CALKINÍ EN EL ESTADO DE CAMPECHE </t>
  </si>
  <si>
    <t>INSTITUTO TECNOLÓGICO SUPERIOR DE ESCÁRCEGA</t>
  </si>
  <si>
    <t>INSTITUTO TECNOLÓGICO SUPERIOR DE CHAMPOTÓN</t>
  </si>
  <si>
    <t xml:space="preserve">UNIVERSIDAD TECNOLÓGICA DE CANDELARIA </t>
  </si>
  <si>
    <t>INSTITUTO TECNOLÓGICO SUPERIOR DE HOPELCHÉN</t>
  </si>
  <si>
    <t>UNIVERSIDAD TECNOLÓGICA DE CALAKMUL</t>
  </si>
  <si>
    <t xml:space="preserve">UNIVERSIDAD AUTÓNOMA DE CAMPECHE </t>
  </si>
  <si>
    <t>UNIVERSIDAD AUTÓNOMA DEL CARMEN</t>
  </si>
  <si>
    <t>INSTITUTO CAMPECHANO</t>
  </si>
  <si>
    <t>FUNDACIÓN PABLO GARCÍA</t>
  </si>
  <si>
    <t xml:space="preserve">CONSEJO ESTATAL DE INVESTIGACIÓN CIENTÍFICA Y DESARROLLO TECNOLÓGICO </t>
  </si>
  <si>
    <t xml:space="preserve">INSTITUTO DE LA INFRAESTRUCTURA FÍSICA EDUCATIVA DEL ESTADO DE CAMPECHE </t>
  </si>
  <si>
    <t>PROMOTORA DE EVENTOS ARTÍSTICOS, CULTURALES Y DE CONVENCIONES DEL ESTADO DE CAMPECHE</t>
  </si>
  <si>
    <t>INSTITUTO ESTATAL PARA EL FOMENTO DE LAS ACTIVIDADES ARTESANALES EN CAMPECHE</t>
  </si>
  <si>
    <t>SISTEMA PARA EL DESARROLLO INTEGRAL DE LA FAMILIA DEL ESTADO DE CAMPECHE</t>
  </si>
  <si>
    <t>INSTITUTO DEL DEPORTE DEL ESTADO DE CAMPECHE</t>
  </si>
  <si>
    <t>INSTITUTO DE LA MUJER DEL ESTADO DE CAMPECHE</t>
  </si>
  <si>
    <t xml:space="preserve">INSTITUTO DE LA JUVENTUD DEL ESTADO DE CAMPECHE </t>
  </si>
  <si>
    <t>HOSPITAL "DR. MANUEL CAMPOS"</t>
  </si>
  <si>
    <t>HOSPITAL PSIQUIÁTRICO DE CAMPECHE</t>
  </si>
  <si>
    <t>INSTITUTO DE SERVICIOS DESCENTRALIZADOS DE SALUD PÚBLICA DEL ESTADO DE CAMPECHE</t>
  </si>
  <si>
    <t>RÉGIMEN ESTATAL DE PROTECCIÓN SOCIAL EN SALUD EN CAMPECHE</t>
  </si>
  <si>
    <t>SISTEMA DE ATENCIÓN A NIÑOS, NIÑAS Y ADOLESCENTES FARMACODEPENDIENTES DEL ESTADO DE CAMPECHE "VIDA NUEVA"</t>
  </si>
  <si>
    <t>COMISIÓN DE AGUA POTABLE Y ALCANTARILLADO DEL ESTADO DE CAMPECHE</t>
  </si>
  <si>
    <t>PROMOTORA PARA LA CONSERVACIÓN Y DESARROLLO SUSTENTABLE DEL ESTADO DE CAMPECHE</t>
  </si>
  <si>
    <t>COMISIÓN ESTATAL DE DESARROLLO DE SUELO Y VIVIENDA</t>
  </si>
  <si>
    <t>INSTITUTO DE DESARROLLO Y FORMACIÓN SOCIAL</t>
  </si>
  <si>
    <t>SISTEMA DE TELEVISIÓN Y RADIO DE CAMPECHE</t>
  </si>
  <si>
    <t>INSTITUTO DE INFORMACIÓN ESTADÍSTICA, GEOGRÁFICA Y CATASTRAL DEL ESTADO DE CAMPECHE</t>
  </si>
  <si>
    <t xml:space="preserve">INSTITUTO DE SEGURIDAD Y SERVICIOS SOCIALES DE LOS TRABAJADORES DEL ESTADO DE CAMPECHE </t>
  </si>
  <si>
    <t>INSTITUTO DE ACCESO A LA JUSTICIA DEL ESTADO DE CAMPECHE</t>
  </si>
  <si>
    <t>CENTRO DE CONCILIACIÓN LABORAL EN EL ESTADO</t>
  </si>
  <si>
    <t>AGENCIA DE ENERGÍA DEL ESTADO DE CAMPECHE</t>
  </si>
  <si>
    <t>SECRETARIA EJECUTIVA DEL SISTEMA ANTICORRUPCIÓN</t>
  </si>
  <si>
    <t>FIDEICOMISOS PÚBLICOS</t>
  </si>
  <si>
    <t>FIDEICOMISO FONDO CAMPECHE (FEFICAM Y FOCAM)</t>
  </si>
  <si>
    <t>FIDEICOMISO DE INVERSIÓN DEL IMPUESTO DEL 2% SOBRE NÓMINAS</t>
  </si>
  <si>
    <t>FIDEICOMISO FONDO DE FOMENTO AGROPECUARIO DEL ESTADO DE CAMPECHE (FOFAECAM)</t>
  </si>
  <si>
    <t>A N E X O   24</t>
  </si>
  <si>
    <t>GASTO POR FUENTE DE FINANCIAMIENTO</t>
  </si>
  <si>
    <t>FUENTES DE FINANCIAMIENTO</t>
  </si>
  <si>
    <t>1.</t>
  </si>
  <si>
    <t>NO ETIQUETADO O DE LIBRE DISPOSICIÓN</t>
  </si>
  <si>
    <t>Recursos Fiscales</t>
  </si>
  <si>
    <t>Recursos Federales</t>
  </si>
  <si>
    <t>2.</t>
  </si>
  <si>
    <t xml:space="preserve">          ESTATAL (BIENESTAR, SDA Y CODESVI)</t>
  </si>
  <si>
    <t xml:space="preserve">        INFRAESTRUCTURA EDUCATIVA BÁSICA, MEDIA SUPERIOR Y SUPERIOR (INIFEEC Y SEDUC)</t>
  </si>
  <si>
    <t>FONDO PARA ENTIDADES FEDERATIVAS Y MUNICIPIOS PRODUCTORES DE HIDROCARBUROS FOPEC (CAPAE-SEDETUOP-SEMABICCE -MUNICIPIOS)</t>
  </si>
  <si>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 RECURSOS QUE SE TRANSFERIRÁN A LOS EJECUTORES DEL GASTO SALVO NOTIFICACIÓN EN CONTRARIO</t>
    </r>
  </si>
  <si>
    <t>LIBRE
DISPOSICIÓN
NO   *
ETIQUETADO</t>
  </si>
  <si>
    <t>ARCHIVO GENERAL DEL ESTADO</t>
  </si>
  <si>
    <t>SECRETARÍA DE BIENESTAR</t>
  </si>
  <si>
    <t xml:space="preserve">     SECRETARÍA DE BIENESTAR</t>
  </si>
  <si>
    <t>EN CUMPLIMIENTO AL ARTICULO SEPTIMO TRANSITORIO DE LA LEY ORGANICA DE LA ADMINISTRACION PUBLICA DEL ESTADO DE CAMPECHE</t>
  </si>
  <si>
    <t>EN CUMPLIMIENTO AL ARTICULO QUINTO TRANSITORIO DE LA LEY ORGANICA DE LA ADMINISTRACION PUBLICA DEL ESTADO DE CAMPECHE</t>
  </si>
  <si>
    <t>EN CUMPLIMIENTO AL ARTICULO SEXTO TRANSITORIO DE LA LEY ORGANICA DE LA ADMINISTRACION PUBLICA DEL ESTADO DE CAMPECHE</t>
  </si>
  <si>
    <t>* Los recursos correspondientes al rubro Libre Disposición - No Etiquetados, podrán ser cambiados de su fuente de financiamiento, de conformidad con el marco juridico aplicable y la disponibilidad financiera y/o flujo de efectivo del Estado.</t>
  </si>
  <si>
    <t>02 Secretaría de Gobierno</t>
  </si>
  <si>
    <t>Programa de Protección de la Seguridad Ciudadana y Vial</t>
  </si>
  <si>
    <t>03 Secretaría de Administración y Finanzas</t>
  </si>
  <si>
    <t>Recaudación Hacendaria</t>
  </si>
  <si>
    <t>04 Secretaría de Modernización Administrativa e Innovación Gubernamental</t>
  </si>
  <si>
    <t>Planeación Estratégica e Innovación Gubernamental</t>
  </si>
  <si>
    <t>05 Secretaría de Educación</t>
  </si>
  <si>
    <t>Programa de Educación Media Superior y Superior</t>
  </si>
  <si>
    <t xml:space="preserve"> Programa de Educación Básica y Normal</t>
  </si>
  <si>
    <t>06 Secretaría de Salud</t>
  </si>
  <si>
    <t>Programa de Servicio de Salud, Prevención y Atención Médica</t>
  </si>
  <si>
    <t>07 Secretaría de Desarrollo Territorial, Urbano y Obras Públicas</t>
  </si>
  <si>
    <t>08 Secretaría de Desarrollo  Económico</t>
  </si>
  <si>
    <t>Programa de Vinculación Laboral, Desarrollo sostenible de las MIPYMES y Fortalecimiento de la Capacidad Productiva de las Empresas del Estado</t>
  </si>
  <si>
    <t>09 Secretaría de Desarrollo Agropecuario</t>
  </si>
  <si>
    <t>Programa Rescate del Campo y Visión del Mar</t>
  </si>
  <si>
    <t>10 Secretaría de Bienestar</t>
  </si>
  <si>
    <t>Programa de Inclusión y Cohesión Social</t>
  </si>
  <si>
    <t>11 Secretaría de Inclusión</t>
  </si>
  <si>
    <t>12 Secretaría de Medio Ambiente, Biodiversidad, Cambio Climático y Energía</t>
  </si>
  <si>
    <t>Programa de Protección, Conservación y Vigilancia de la Biodiversidad e Impulso Forestal como Medida de Mitigación del Cambio Climático</t>
  </si>
  <si>
    <t>13 Secretaría de Turismo</t>
  </si>
  <si>
    <t>14 Secretaría de Protección y Seguridad Ciudadana</t>
  </si>
  <si>
    <t>15 Secretaría de Protección Civil</t>
  </si>
  <si>
    <t>Prevención de Desastres Naturales y Protección Civil</t>
  </si>
  <si>
    <t>18 Fiscalía General del Estado de Campeche</t>
  </si>
  <si>
    <t>24 Organismos Públicos Descentralizados</t>
  </si>
  <si>
    <t>Programa de Salud Mental, Prevención y Atención a las Adicciones</t>
  </si>
  <si>
    <t>Administración de los Recursos Humanos, Materiales y de Servicios y  Jubilados y Pensionados del Estado de Campeche</t>
  </si>
  <si>
    <t>Programa de Becas Educativas</t>
  </si>
  <si>
    <t>Programa de Promoción y Desarrollo de la Cultura</t>
  </si>
  <si>
    <t>Conservación del Patrimonio Cultural del Estado</t>
  </si>
  <si>
    <t>25 Fideicomisos Públicos</t>
  </si>
  <si>
    <t>COMBATE DE INCENDIOS FORESTALES</t>
  </si>
  <si>
    <t>CONVENIO SERVICIO ESTATAL DEL  EMPLEO</t>
  </si>
  <si>
    <t>Remuneración al cuerpo Policíaco y otros conceptos</t>
  </si>
  <si>
    <t>DEPENDENCIA / ENTIDAD</t>
  </si>
  <si>
    <t>3300 SERVICIOS PROFESIONALES, CIENTIFICOS, TECNICOS Y 
OTROS SERVICIOS</t>
  </si>
  <si>
    <t>331 Servicios legales, de contabilidad, auditoría y relacionados</t>
  </si>
  <si>
    <t>4000 TRANSFERENCIAS, ASIGNACIONES, SUBSIDIOS Y OTRAS 
AYUDAS</t>
  </si>
  <si>
    <t>411 Asignaciones presupuestarias al Poder Ejecutivo</t>
  </si>
  <si>
    <r>
      <t xml:space="preserve">Instituto Tecnológico Superior de Calkiní </t>
    </r>
    <r>
      <rPr>
        <sz val="10"/>
        <rFont val="Arial"/>
        <family val="2"/>
      </rPr>
      <t>en el Estado de Campeche</t>
    </r>
  </si>
  <si>
    <t>No distribuible Goegraficamente</t>
  </si>
  <si>
    <t xml:space="preserve">RECURSOS  FEDERALES PREVISTOS A DISTRIBUIR POR  MUNICIPIOS  </t>
  </si>
  <si>
    <t>RAMO 25 'INVERSIONES FINANCIERAS PARA
EL FORTALECIMIENTO ECONÓMICO</t>
  </si>
  <si>
    <t>ADMINISTRACIÓN PORTUARIA INTEGRAL DE CAMPECHE, S.A de C.V</t>
  </si>
  <si>
    <t>EROGACIONES CON CARGO A LAS APORTACIONES FEDERALES RAMO 33.</t>
  </si>
  <si>
    <t>INSTANCIA EN MATERIA DE CONFLICTO LABORAL DENOMINADO TRIBUNAL DE CONCILIACIÓN Y ARBITRAJE DEL ESTADO DE CAMPECHE, A NIVEL DE CAPÍTULO, CONCEPTO Y PARTIDA GENÉRICA</t>
  </si>
  <si>
    <t>3500 SERVICIOS DE INSTALACION, REPARACION, MANTENIMIENTO Y CONSERVACION</t>
  </si>
  <si>
    <t>398 Impuesto sobre nóminas y otros que se deriven de una relación laboral</t>
  </si>
  <si>
    <t xml:space="preserve">4100 TRANSFERENCIAS INTERNAS Y ASIGNACIONES AL SECTOR PUBLICO </t>
  </si>
  <si>
    <t>CLASIFICACIÓN ECONÓMICA ADMINISTRATIVA GASTO ESTATAL A EJERCER POR CAPÍTULO</t>
  </si>
  <si>
    <t>CLASIFICACIÓN ECONÓMICO ADMINISTRATIVA DEL GASTO ESTATAL RAMO Y CAPÍTULO, POR SECRETARIAS, DEPENDENCIAS, ENTIDADES PARAESTATALES Y UNIDADES RESPONSABLES</t>
  </si>
  <si>
    <t>PROGRAMAS DE APORTACIONES ETIQUETADAS Y CONVENIOS:</t>
  </si>
  <si>
    <t>Coordinación General de la Oficina de la Gobernadora o del Gobernador del Estado</t>
  </si>
  <si>
    <t>5 Un Estado Naturalmente Sostenible</t>
  </si>
  <si>
    <t>MONTOS MÁXIMOS PARA LOS PROCEDIMIENTOS DE ADJUDICACIÓN DIRECTA, ADJUDICACIÓN A CUANDO MENOS TRES PERSONAS Y ADJUDICACIÓN MEDIANTE DE LICITACIÓN PÚBLICA DE LAS ADQUISICIONES, ARRENDAMIENTOS Y PRESTACIÓN DE SERVICIOS, OBRAS PÚBLICAS Y SERVICIOS RELACIONADOS CON ÉSTAS.</t>
  </si>
  <si>
    <t>UN ESTADO NATURALMENTE SOSTENIBLE</t>
  </si>
  <si>
    <t>CONVENIO AGUA LIMPIA, CUENCAS Y SUPERVISIÓN DE AGUA POTABLE</t>
  </si>
  <si>
    <t>CONV.DE COORD.PARA CREACIÓN,OPER. Y APOYO FINAN. ITESHOP</t>
  </si>
  <si>
    <t>CONV.DE COORD.PARA CREACIÓN,OPER. Y APOYO FINAN. ITESCHAM</t>
  </si>
  <si>
    <t>CONV.DE COORD.PARA CREACIÓN,OPER. Y APOYO FINANCIERO ITESC</t>
  </si>
  <si>
    <t>CONV.DE COORD.PARA CREACIÓN,OPER. Y APOYO FINANCIERO ITESCAM</t>
  </si>
  <si>
    <t>CONV.DE COORD.PARA CREACIÓN,OPER. Y APOYO FINANCIERO COBACAM</t>
  </si>
  <si>
    <t>CONV.DE COORD.PARA CREACIÓN,OPER. Y APOYO FINANCIERO ICATCAM</t>
  </si>
  <si>
    <t>CONV.DE COORD.PARA CREACIÓN,OPER. Y APOYO FINAN. CECYTEC</t>
  </si>
  <si>
    <t>FISCALÍA ESPECIALIZADA EN COMBATE A LA CORRUPCIÓN DEL ESTADO DE CAMPECHE</t>
  </si>
  <si>
    <t>SECRETARÍA DE LA CONTRALORÍA</t>
  </si>
  <si>
    <t>CONSEJERÍA JURÍDICA</t>
  </si>
  <si>
    <t>SECRETARÍA DE PROTECCIÓN CIVIL</t>
  </si>
  <si>
    <t>SECRETARÍA DE PROTECCIÓN Y SEGURIDAD CIUDADANA</t>
  </si>
  <si>
    <t>SECRETARÍA DE MEDIO AMBIENTE, BIODIVERSIDAD, CAMBIO CLIMÁTICO Y ENERGÍA</t>
  </si>
  <si>
    <t>SECRETARÍA DE INCLUSIÓN</t>
  </si>
  <si>
    <t>SECRETARÍA DE DESARROLLO AGROPECUARIO</t>
  </si>
  <si>
    <t>SECRETARÍA DE DESARROLLO TERRITORIAL, URBANO Y OBRAS PÚBLICAS</t>
  </si>
  <si>
    <t>COMISIÓN DE MEJORA REGULATORIA DEL ESTADO DE CAMPECHE</t>
  </si>
  <si>
    <t>SECRETARÍA DE MODERNIZACIÓN ADMINISTRATIVA E INNOVACIÓN GUBERNAMENTAL</t>
  </si>
  <si>
    <t>SECRETARÍA DE ADMINISTRACIÓN Y FINANZAS</t>
  </si>
  <si>
    <t>CONSEJO ESTATAL DE SEGURIDAD PÚBLICA EN EL ESTADO DE CAMPECHE</t>
  </si>
  <si>
    <t>SECRETARÍA  EJECUTIVA DEL SISTMA ESTATAL DE PROTECCIÓN INTEGRAL DE NIÑAS,NIÑOS Y ADOLESCENTES</t>
  </si>
  <si>
    <t>INSTITUTO ESTATAL DEL TRANSPORTE DEL ESTADO DE CAMPECHE</t>
  </si>
  <si>
    <t>CONSEJO ESTATAL DE POBLACIÓN DE DE CAMPECHE</t>
  </si>
  <si>
    <t>COMISIÓN LOCAL DE BUSQUEDA DE PERSONAS DEL ESTADO DE CAMPECHE</t>
  </si>
  <si>
    <t xml:space="preserve">   SECRETARÍA DE GOBIERNO</t>
  </si>
  <si>
    <t>SECRETARÍA DE GOBIERNO</t>
  </si>
  <si>
    <t>COORDINACIÓN GENERAL DE LA OFICINA DE LA GOBERNADORA O DEL GOBERNADOR DEL ESTADO</t>
  </si>
  <si>
    <t>APORTACIONES A CONVENIOS A DEPENDENCIAS</t>
  </si>
  <si>
    <t>SECRETARIAS, DEPENDENCIAS Y ORGANOS ADMINISTRATIVOS DESCONCENTRADOS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</si>
</sst>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000"/>
    <numFmt numFmtId="166" formatCode="0.000"/>
    <numFmt numFmtId="167" formatCode="0.0000"/>
    <numFmt numFmtId="168" formatCode="#,##0.0"/>
    <numFmt numFmtId="169" formatCode="#,##0_ ;\-#,##0\ "/>
    <numFmt numFmtId="170" formatCode="_-* #,##0_-;\-* #,##0_-;_-* &quot;-&quot;??_-;_-@_-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name val="Quatro Slab"/>
      <family val="3"/>
    </font>
    <font>
      <sz val="11"/>
      <color theme="1"/>
      <name val="Arial"/>
      <family val="2"/>
    </font>
    <font>
      <b/>
      <sz val="11"/>
      <name val="Quatro Slab"/>
      <family val="3"/>
    </font>
    <font>
      <b/>
      <sz val="12"/>
      <color theme="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10"/>
      <color rgb="FF000000"/>
      <name val="Arial"/>
      <family val="2"/>
    </font>
    <font>
      <sz val="10"/>
      <name val="Times New Roman"/>
      <family val="1"/>
    </font>
    <font>
      <sz val="10"/>
      <color theme="1" tint="0.14999847407452621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1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sz val="8"/>
      <name val="Arial"/>
      <family val="2"/>
    </font>
    <font>
      <b/>
      <sz val="13"/>
      <name val="Calibri"/>
      <family val="2"/>
      <scheme val="minor"/>
    </font>
    <font>
      <b/>
      <sz val="13"/>
      <name val="Quatro Slab"/>
      <family val="3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verta"/>
      <family val="3"/>
    </font>
    <font>
      <b/>
      <sz val="10"/>
      <color indexed="9"/>
      <name val="Averta"/>
      <family val="3"/>
    </font>
    <font>
      <sz val="10"/>
      <name val="Averta"/>
      <family val="3"/>
    </font>
    <font>
      <u/>
      <sz val="10"/>
      <name val="Averta"/>
      <family val="3"/>
    </font>
    <font>
      <b/>
      <u/>
      <sz val="10"/>
      <name val="Averta"/>
      <family val="3"/>
    </font>
    <font>
      <b/>
      <sz val="10"/>
      <color theme="0"/>
      <name val="Quatro Slab"/>
      <family val="3"/>
    </font>
    <font>
      <b/>
      <sz val="9"/>
      <color theme="0"/>
      <name val="Quatro Slab"/>
      <family val="3"/>
    </font>
    <font>
      <b/>
      <u/>
      <sz val="11"/>
      <color rgb="FF000000"/>
      <name val="Arial"/>
      <family val="2"/>
    </font>
    <font>
      <sz val="10"/>
      <color rgb="FF000000"/>
      <name val="Averta"/>
      <family val="3"/>
    </font>
    <font>
      <sz val="13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name val="Times New Roman"/>
      <family val="1"/>
    </font>
    <font>
      <sz val="11"/>
      <color theme="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0"/>
      <color theme="1" tint="0.34998626667073579"/>
      <name val="Arial"/>
      <family val="2"/>
    </font>
    <font>
      <b/>
      <sz val="8"/>
      <name val="Times New Roman"/>
      <family val="1"/>
    </font>
    <font>
      <sz val="10"/>
      <name val="Tahoma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.5"/>
      <name val="Arial"/>
      <family val="2"/>
    </font>
    <font>
      <sz val="11"/>
      <name val="Tahoma"/>
      <family val="2"/>
    </font>
    <font>
      <b/>
      <sz val="9"/>
      <name val="Arial"/>
      <family val="2"/>
    </font>
    <font>
      <b/>
      <sz val="10.5"/>
      <color theme="0"/>
      <name val="Arial"/>
      <family val="2"/>
    </font>
    <font>
      <sz val="9"/>
      <name val="Arial"/>
      <family val="2"/>
    </font>
    <font>
      <sz val="9"/>
      <color theme="1" tint="4.9989318521683403E-2"/>
      <name val="Arial"/>
      <family val="2"/>
    </font>
    <font>
      <b/>
      <sz val="11"/>
      <color theme="0"/>
      <name val="Quatro Slab"/>
      <family val="3"/>
    </font>
    <font>
      <sz val="10"/>
      <color indexed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8B8D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rgb="FFC00000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8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0" fontId="3" fillId="0" borderId="0"/>
    <xf numFmtId="0" fontId="1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3" fillId="0" borderId="0"/>
    <xf numFmtId="0" fontId="19" fillId="0" borderId="0"/>
  </cellStyleXfs>
  <cellXfs count="1209">
    <xf numFmtId="0" fontId="0" fillId="0" borderId="0" xfId="0"/>
    <xf numFmtId="0" fontId="3" fillId="0" borderId="0" xfId="1"/>
    <xf numFmtId="0" fontId="3" fillId="0" borderId="0" xfId="1" applyFont="1"/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0" fontId="8" fillId="0" borderId="2" xfId="1" quotePrefix="1" applyFont="1" applyBorder="1" applyAlignment="1">
      <alignment vertical="center" wrapText="1"/>
    </xf>
    <xf numFmtId="3" fontId="9" fillId="0" borderId="2" xfId="1" applyNumberFormat="1" applyFont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3" fontId="7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3" fontId="9" fillId="0" borderId="3" xfId="1" applyNumberFormat="1" applyFont="1" applyBorder="1" applyAlignment="1">
      <alignment horizontal="center" vertical="center" wrapText="1"/>
    </xf>
    <xf numFmtId="3" fontId="3" fillId="0" borderId="0" xfId="1" applyNumberFormat="1"/>
    <xf numFmtId="2" fontId="3" fillId="0" borderId="0" xfId="1" applyNumberFormat="1"/>
    <xf numFmtId="49" fontId="3" fillId="0" borderId="0" xfId="1" applyNumberFormat="1" applyFont="1"/>
    <xf numFmtId="0" fontId="14" fillId="2" borderId="1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0" fontId="15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49" fontId="8" fillId="0" borderId="0" xfId="1" applyNumberFormat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8" fillId="0" borderId="0" xfId="1" quotePrefix="1" applyFont="1" applyBorder="1" applyAlignment="1">
      <alignment vertical="center" wrapText="1"/>
    </xf>
    <xf numFmtId="0" fontId="16" fillId="0" borderId="8" xfId="1" applyFont="1" applyBorder="1" applyAlignment="1">
      <alignment vertical="center" wrapText="1"/>
    </xf>
    <xf numFmtId="3" fontId="16" fillId="0" borderId="2" xfId="1" applyNumberFormat="1" applyFont="1" applyFill="1" applyBorder="1" applyAlignment="1">
      <alignment vertical="center" wrapText="1"/>
    </xf>
    <xf numFmtId="49" fontId="8" fillId="0" borderId="0" xfId="1" applyNumberFormat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6" fillId="0" borderId="8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49" fontId="8" fillId="0" borderId="0" xfId="1" quotePrefix="1" applyNumberFormat="1" applyFont="1" applyBorder="1" applyAlignment="1">
      <alignment vertical="center" wrapText="1"/>
    </xf>
    <xf numFmtId="0" fontId="8" fillId="0" borderId="8" xfId="1" applyFont="1" applyBorder="1" applyAlignment="1">
      <alignment vertical="center" wrapText="1"/>
    </xf>
    <xf numFmtId="0" fontId="16" fillId="0" borderId="15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16" fillId="0" borderId="8" xfId="1" applyFont="1" applyBorder="1" applyAlignment="1">
      <alignment horizontal="justify" vertical="center" wrapText="1"/>
    </xf>
    <xf numFmtId="0" fontId="3" fillId="0" borderId="7" xfId="1" applyFont="1" applyBorder="1"/>
    <xf numFmtId="0" fontId="3" fillId="0" borderId="0" xfId="1" applyFont="1" applyBorder="1"/>
    <xf numFmtId="0" fontId="16" fillId="0" borderId="0" xfId="1" applyFont="1" applyBorder="1" applyAlignment="1">
      <alignment horizontal="justify" vertical="center" wrapText="1"/>
    </xf>
    <xf numFmtId="0" fontId="8" fillId="0" borderId="12" xfId="1" applyFont="1" applyBorder="1" applyAlignment="1">
      <alignment vertical="center" wrapText="1"/>
    </xf>
    <xf numFmtId="0" fontId="8" fillId="0" borderId="13" xfId="1" applyFont="1" applyBorder="1" applyAlignment="1">
      <alignment vertical="center" wrapText="1"/>
    </xf>
    <xf numFmtId="0" fontId="8" fillId="0" borderId="13" xfId="1" applyFont="1" applyBorder="1" applyAlignment="1">
      <alignment horizontal="left" vertical="center" wrapText="1"/>
    </xf>
    <xf numFmtId="49" fontId="8" fillId="0" borderId="13" xfId="1" applyNumberFormat="1" applyFont="1" applyBorder="1" applyAlignment="1">
      <alignment vertical="center" wrapText="1"/>
    </xf>
    <xf numFmtId="0" fontId="3" fillId="0" borderId="13" xfId="1" applyFont="1" applyBorder="1"/>
    <xf numFmtId="3" fontId="16" fillId="0" borderId="3" xfId="1" applyNumberFormat="1" applyFont="1" applyFill="1" applyBorder="1" applyAlignment="1">
      <alignment vertical="center" wrapText="1"/>
    </xf>
    <xf numFmtId="3" fontId="7" fillId="0" borderId="2" xfId="1" applyNumberFormat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vertical="center" wrapText="1"/>
    </xf>
    <xf numFmtId="0" fontId="16" fillId="0" borderId="7" xfId="1" applyFont="1" applyBorder="1" applyAlignment="1">
      <alignment vertical="center" wrapText="1"/>
    </xf>
    <xf numFmtId="0" fontId="16" fillId="0" borderId="0" xfId="1" applyFont="1" applyBorder="1" applyAlignment="1">
      <alignment vertical="center" wrapText="1"/>
    </xf>
    <xf numFmtId="49" fontId="16" fillId="0" borderId="0" xfId="1" applyNumberFormat="1" applyFont="1" applyBorder="1" applyAlignment="1">
      <alignment vertical="center" wrapText="1"/>
    </xf>
    <xf numFmtId="0" fontId="16" fillId="0" borderId="14" xfId="1" applyFont="1" applyBorder="1" applyAlignment="1">
      <alignment vertical="center" wrapText="1"/>
    </xf>
    <xf numFmtId="0" fontId="17" fillId="0" borderId="8" xfId="1" applyFont="1" applyBorder="1" applyAlignment="1">
      <alignment vertical="center" wrapText="1"/>
    </xf>
    <xf numFmtId="3" fontId="18" fillId="0" borderId="2" xfId="1" applyNumberFormat="1" applyFont="1" applyFill="1" applyBorder="1" applyAlignment="1">
      <alignment vertical="center" wrapText="1"/>
    </xf>
    <xf numFmtId="3" fontId="18" fillId="0" borderId="7" xfId="1" applyNumberFormat="1" applyFont="1" applyFill="1" applyBorder="1" applyAlignment="1">
      <alignment vertical="center" wrapText="1"/>
    </xf>
    <xf numFmtId="0" fontId="3" fillId="0" borderId="0" xfId="1" applyBorder="1"/>
    <xf numFmtId="3" fontId="3" fillId="0" borderId="0" xfId="4" applyNumberFormat="1" applyFont="1" applyFill="1" applyBorder="1" applyAlignment="1">
      <alignment vertical="center"/>
    </xf>
    <xf numFmtId="3" fontId="20" fillId="0" borderId="2" xfId="1" applyNumberFormat="1" applyFont="1" applyFill="1" applyBorder="1" applyAlignment="1">
      <alignment horizontal="right" vertical="center" wrapText="1"/>
    </xf>
    <xf numFmtId="3" fontId="20" fillId="0" borderId="7" xfId="1" applyNumberFormat="1" applyFont="1" applyFill="1" applyBorder="1" applyAlignment="1">
      <alignment horizontal="right" vertical="center" wrapText="1"/>
    </xf>
    <xf numFmtId="3" fontId="20" fillId="0" borderId="0" xfId="1" applyNumberFormat="1" applyFont="1" applyFill="1" applyBorder="1" applyAlignment="1">
      <alignment horizontal="right" vertical="center" wrapText="1"/>
    </xf>
    <xf numFmtId="4" fontId="20" fillId="0" borderId="0" xfId="1" applyNumberFormat="1" applyFont="1" applyFill="1" applyBorder="1" applyAlignment="1">
      <alignment horizontal="right" vertical="center" wrapText="1"/>
    </xf>
    <xf numFmtId="0" fontId="16" fillId="0" borderId="8" xfId="1" applyFont="1" applyBorder="1" applyAlignment="1">
      <alignment horizontal="left" vertical="center" wrapText="1"/>
    </xf>
    <xf numFmtId="0" fontId="8" fillId="0" borderId="16" xfId="1" applyFont="1" applyBorder="1" applyAlignment="1">
      <alignment vertical="center" wrapText="1"/>
    </xf>
    <xf numFmtId="0" fontId="16" fillId="0" borderId="0" xfId="1" applyFont="1" applyBorder="1" applyAlignment="1">
      <alignment horizontal="left" vertical="center" wrapText="1"/>
    </xf>
    <xf numFmtId="0" fontId="16" fillId="0" borderId="8" xfId="1" applyFont="1" applyBorder="1" applyAlignment="1">
      <alignment horizontal="right" vertical="center" wrapText="1"/>
    </xf>
    <xf numFmtId="0" fontId="7" fillId="0" borderId="8" xfId="1" applyFont="1" applyBorder="1" applyAlignment="1">
      <alignment vertical="top" wrapText="1"/>
    </xf>
    <xf numFmtId="3" fontId="7" fillId="0" borderId="2" xfId="1" applyNumberFormat="1" applyFont="1" applyFill="1" applyBorder="1" applyAlignment="1">
      <alignment vertical="top" wrapText="1"/>
    </xf>
    <xf numFmtId="49" fontId="8" fillId="0" borderId="13" xfId="1" applyNumberFormat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3" fontId="16" fillId="0" borderId="17" xfId="1" applyNumberFormat="1" applyFont="1" applyFill="1" applyBorder="1" applyAlignment="1">
      <alignment vertical="center" wrapText="1"/>
    </xf>
    <xf numFmtId="0" fontId="3" fillId="0" borderId="16" xfId="1" applyBorder="1"/>
    <xf numFmtId="3" fontId="16" fillId="0" borderId="2" xfId="1" applyNumberFormat="1" applyFont="1" applyBorder="1" applyAlignment="1">
      <alignment vertical="center" wrapText="1"/>
    </xf>
    <xf numFmtId="3" fontId="8" fillId="0" borderId="2" xfId="1" applyNumberFormat="1" applyFont="1" applyBorder="1" applyAlignment="1">
      <alignment vertical="center" wrapText="1"/>
    </xf>
    <xf numFmtId="3" fontId="8" fillId="0" borderId="3" xfId="1" applyNumberFormat="1" applyFont="1" applyBorder="1" applyAlignment="1">
      <alignment vertical="center" wrapText="1"/>
    </xf>
    <xf numFmtId="0" fontId="3" fillId="0" borderId="7" xfId="5" quotePrefix="1" applyFont="1" applyBorder="1" applyAlignment="1">
      <alignment horizontal="center" vertical="center"/>
    </xf>
    <xf numFmtId="0" fontId="3" fillId="0" borderId="0" xfId="5" quotePrefix="1" applyFont="1" applyBorder="1" applyAlignment="1">
      <alignment horizontal="center" vertical="center"/>
    </xf>
    <xf numFmtId="3" fontId="7" fillId="0" borderId="2" xfId="1" applyNumberFormat="1" applyFont="1" applyBorder="1" applyAlignment="1">
      <alignment vertical="center" wrapText="1"/>
    </xf>
    <xf numFmtId="0" fontId="8" fillId="0" borderId="8" xfId="1" applyFont="1" applyBorder="1" applyAlignment="1">
      <alignment horizontal="left" vertical="center" wrapText="1"/>
    </xf>
    <xf numFmtId="0" fontId="21" fillId="2" borderId="18" xfId="1" applyFont="1" applyFill="1" applyBorder="1" applyAlignment="1">
      <alignment vertical="center" wrapText="1"/>
    </xf>
    <xf numFmtId="0" fontId="14" fillId="2" borderId="19" xfId="1" applyFont="1" applyFill="1" applyBorder="1" applyAlignment="1">
      <alignment vertical="center" wrapText="1"/>
    </xf>
    <xf numFmtId="49" fontId="14" fillId="2" borderId="19" xfId="1" applyNumberFormat="1" applyFont="1" applyFill="1" applyBorder="1" applyAlignment="1">
      <alignment vertical="center" wrapText="1"/>
    </xf>
    <xf numFmtId="0" fontId="14" fillId="2" borderId="20" xfId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vertical="center" wrapText="1"/>
    </xf>
    <xf numFmtId="49" fontId="3" fillId="0" borderId="0" xfId="1" applyNumberFormat="1"/>
    <xf numFmtId="0" fontId="22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24" fillId="2" borderId="1" xfId="1" applyFont="1" applyFill="1" applyBorder="1" applyAlignment="1">
      <alignment horizontal="center" vertical="center" wrapText="1"/>
    </xf>
    <xf numFmtId="0" fontId="16" fillId="0" borderId="2" xfId="1" applyFont="1" applyBorder="1" applyAlignment="1">
      <alignment vertical="center" wrapText="1"/>
    </xf>
    <xf numFmtId="3" fontId="16" fillId="0" borderId="21" xfId="1" applyNumberFormat="1" applyFont="1" applyBorder="1" applyAlignment="1">
      <alignment horizontal="right" vertical="center" wrapText="1"/>
    </xf>
    <xf numFmtId="3" fontId="9" fillId="0" borderId="0" xfId="1" applyNumberFormat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right" vertical="center" wrapText="1"/>
    </xf>
    <xf numFmtId="3" fontId="16" fillId="0" borderId="2" xfId="1" applyNumberFormat="1" applyFont="1" applyBorder="1" applyAlignment="1">
      <alignment horizontal="right" vertical="center" wrapText="1"/>
    </xf>
    <xf numFmtId="3" fontId="14" fillId="2" borderId="1" xfId="1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left" vertical="justify" wrapText="1"/>
    </xf>
    <xf numFmtId="0" fontId="16" fillId="0" borderId="21" xfId="1" applyFont="1" applyBorder="1" applyAlignment="1">
      <alignment horizontal="justify" vertical="center" wrapText="1"/>
    </xf>
    <xf numFmtId="0" fontId="16" fillId="0" borderId="2" xfId="1" applyFont="1" applyBorder="1" applyAlignment="1">
      <alignment horizontal="justify" vertical="center" wrapText="1"/>
    </xf>
    <xf numFmtId="0" fontId="4" fillId="0" borderId="0" xfId="6" applyFont="1" applyBorder="1" applyAlignment="1"/>
    <xf numFmtId="0" fontId="4" fillId="0" borderId="0" xfId="3" quotePrefix="1" applyFont="1" applyAlignment="1">
      <alignment vertical="center"/>
    </xf>
    <xf numFmtId="0" fontId="5" fillId="0" borderId="0" xfId="6" quotePrefix="1" applyFont="1" applyBorder="1" applyAlignment="1">
      <alignment vertical="center"/>
    </xf>
    <xf numFmtId="0" fontId="23" fillId="0" borderId="0" xfId="6" applyFont="1" applyBorder="1" applyAlignment="1">
      <alignment vertical="center"/>
    </xf>
    <xf numFmtId="0" fontId="14" fillId="2" borderId="20" xfId="3" applyFont="1" applyFill="1" applyBorder="1" applyAlignment="1">
      <alignment horizontal="center" vertical="center" wrapText="1"/>
    </xf>
    <xf numFmtId="3" fontId="9" fillId="0" borderId="8" xfId="3" applyNumberFormat="1" applyFont="1" applyBorder="1" applyAlignment="1">
      <alignment horizontal="right" vertical="center" wrapText="1"/>
    </xf>
    <xf numFmtId="3" fontId="14" fillId="2" borderId="20" xfId="3" applyNumberFormat="1" applyFont="1" applyFill="1" applyBorder="1" applyAlignment="1">
      <alignment horizontal="right" vertical="center" wrapText="1"/>
    </xf>
    <xf numFmtId="0" fontId="21" fillId="0" borderId="0" xfId="3" applyFont="1" applyAlignment="1">
      <alignment vertical="center"/>
    </xf>
    <xf numFmtId="0" fontId="3" fillId="0" borderId="0" xfId="3" applyFont="1"/>
    <xf numFmtId="0" fontId="23" fillId="0" borderId="0" xfId="3" applyFont="1" applyFill="1" applyBorder="1" applyAlignment="1">
      <alignment horizontal="center"/>
    </xf>
    <xf numFmtId="0" fontId="23" fillId="0" borderId="13" xfId="3" applyFont="1" applyFill="1" applyBorder="1" applyAlignment="1">
      <alignment horizontal="center"/>
    </xf>
    <xf numFmtId="0" fontId="23" fillId="0" borderId="13" xfId="3" applyFont="1" applyFill="1" applyBorder="1" applyAlignment="1">
      <alignment horizontal="center" vertical="center" wrapText="1"/>
    </xf>
    <xf numFmtId="0" fontId="14" fillId="2" borderId="10" xfId="3" applyFont="1" applyFill="1" applyBorder="1" applyAlignment="1">
      <alignment horizontal="center" vertical="center" wrapText="1"/>
    </xf>
    <xf numFmtId="0" fontId="14" fillId="2" borderId="24" xfId="3" applyFont="1" applyFill="1" applyBorder="1" applyAlignment="1">
      <alignment horizontal="center" vertical="center" wrapText="1"/>
    </xf>
    <xf numFmtId="0" fontId="14" fillId="2" borderId="25" xfId="3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 wrapText="1"/>
    </xf>
    <xf numFmtId="0" fontId="3" fillId="0" borderId="28" xfId="7" applyFont="1" applyFill="1" applyBorder="1" applyAlignment="1">
      <alignment horizontal="left" vertical="center" wrapText="1"/>
    </xf>
    <xf numFmtId="0" fontId="3" fillId="0" borderId="28" xfId="7" applyFont="1" applyFill="1" applyBorder="1" applyAlignment="1">
      <alignment horizontal="center" vertical="center" wrapText="1"/>
    </xf>
    <xf numFmtId="43" fontId="3" fillId="0" borderId="28" xfId="8" applyFont="1" applyFill="1" applyBorder="1" applyAlignment="1">
      <alignment horizontal="right" vertical="center" wrapText="1"/>
    </xf>
    <xf numFmtId="4" fontId="3" fillId="0" borderId="29" xfId="7" applyNumberFormat="1" applyFont="1" applyFill="1" applyBorder="1" applyAlignment="1">
      <alignment horizontal="right" vertical="center" wrapText="1"/>
    </xf>
    <xf numFmtId="0" fontId="3" fillId="0" borderId="30" xfId="7" applyFont="1" applyFill="1" applyBorder="1" applyAlignment="1">
      <alignment horizontal="center" vertical="center" wrapText="1"/>
    </xf>
    <xf numFmtId="4" fontId="3" fillId="0" borderId="29" xfId="8" applyNumberFormat="1" applyFont="1" applyFill="1" applyBorder="1" applyAlignment="1">
      <alignment horizontal="right" vertical="center" wrapText="1"/>
    </xf>
    <xf numFmtId="0" fontId="3" fillId="0" borderId="31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left" vertical="center" wrapText="1"/>
    </xf>
    <xf numFmtId="43" fontId="3" fillId="0" borderId="33" xfId="8" applyFont="1" applyFill="1" applyBorder="1" applyAlignment="1">
      <alignment horizontal="right" vertical="center" wrapText="1"/>
    </xf>
    <xf numFmtId="44" fontId="14" fillId="2" borderId="1" xfId="9" applyFont="1" applyFill="1" applyBorder="1" applyAlignment="1">
      <alignment horizontal="right" vertical="center" wrapText="1"/>
    </xf>
    <xf numFmtId="0" fontId="27" fillId="0" borderId="0" xfId="1" applyFont="1"/>
    <xf numFmtId="3" fontId="27" fillId="0" borderId="8" xfId="3" applyNumberFormat="1" applyFont="1" applyBorder="1" applyAlignment="1">
      <alignment horizontal="right" vertical="center" wrapText="1"/>
    </xf>
    <xf numFmtId="3" fontId="23" fillId="0" borderId="8" xfId="3" applyNumberFormat="1" applyFont="1" applyBorder="1" applyAlignment="1">
      <alignment horizontal="right" vertical="center" wrapText="1"/>
    </xf>
    <xf numFmtId="3" fontId="5" fillId="0" borderId="8" xfId="3" applyNumberFormat="1" applyFont="1" applyBorder="1" applyAlignment="1">
      <alignment horizontal="right" vertical="center" wrapText="1"/>
    </xf>
    <xf numFmtId="3" fontId="23" fillId="0" borderId="8" xfId="3" applyNumberFormat="1" applyFont="1" applyFill="1" applyBorder="1" applyAlignment="1">
      <alignment horizontal="right" vertical="center" wrapText="1"/>
    </xf>
    <xf numFmtId="3" fontId="28" fillId="0" borderId="8" xfId="3" applyNumberFormat="1" applyFont="1" applyBorder="1" applyAlignment="1">
      <alignment horizontal="right" vertical="center" wrapText="1"/>
    </xf>
    <xf numFmtId="3" fontId="3" fillId="0" borderId="0" xfId="3" applyNumberFormat="1" applyFont="1" applyAlignment="1">
      <alignment vertical="center" wrapText="1"/>
    </xf>
    <xf numFmtId="3" fontId="29" fillId="0" borderId="8" xfId="3" applyNumberFormat="1" applyFont="1" applyFill="1" applyBorder="1" applyAlignment="1">
      <alignment horizontal="right" vertical="center" wrapText="1"/>
    </xf>
    <xf numFmtId="3" fontId="29" fillId="0" borderId="8" xfId="3" applyNumberFormat="1" applyFont="1" applyBorder="1" applyAlignment="1">
      <alignment horizontal="right" vertical="center" wrapText="1"/>
    </xf>
    <xf numFmtId="3" fontId="30" fillId="0" borderId="8" xfId="3" applyNumberFormat="1" applyFont="1" applyBorder="1" applyAlignment="1">
      <alignment horizontal="right" vertical="center" wrapText="1"/>
    </xf>
    <xf numFmtId="0" fontId="27" fillId="0" borderId="0" xfId="3" applyFont="1" applyAlignment="1">
      <alignment vertical="center"/>
    </xf>
    <xf numFmtId="0" fontId="27" fillId="0" borderId="0" xfId="1" applyFont="1" applyAlignment="1">
      <alignment vertical="top"/>
    </xf>
    <xf numFmtId="0" fontId="27" fillId="0" borderId="0" xfId="3" applyFont="1" applyAlignment="1">
      <alignment vertical="top"/>
    </xf>
    <xf numFmtId="0" fontId="27" fillId="0" borderId="2" xfId="3" applyFont="1" applyBorder="1" applyAlignment="1">
      <alignment horizontal="justify" vertical="top" wrapText="1"/>
    </xf>
    <xf numFmtId="3" fontId="27" fillId="0" borderId="8" xfId="3" applyNumberFormat="1" applyFont="1" applyBorder="1" applyAlignment="1">
      <alignment horizontal="right" vertical="top" wrapText="1"/>
    </xf>
    <xf numFmtId="0" fontId="23" fillId="0" borderId="2" xfId="3" applyFont="1" applyBorder="1" applyAlignment="1">
      <alignment horizontal="justify" vertical="top" wrapText="1"/>
    </xf>
    <xf numFmtId="3" fontId="5" fillId="0" borderId="8" xfId="3" applyNumberFormat="1" applyFont="1" applyFill="1" applyBorder="1" applyAlignment="1">
      <alignment horizontal="right" vertical="top" wrapText="1"/>
    </xf>
    <xf numFmtId="3" fontId="5" fillId="0" borderId="8" xfId="3" applyNumberFormat="1" applyFont="1" applyBorder="1" applyAlignment="1">
      <alignment horizontal="right" vertical="top" wrapText="1"/>
    </xf>
    <xf numFmtId="0" fontId="3" fillId="0" borderId="2" xfId="3" applyFont="1" applyBorder="1" applyAlignment="1">
      <alignment horizontal="justify" vertical="top" wrapText="1"/>
    </xf>
    <xf numFmtId="3" fontId="3" fillId="0" borderId="8" xfId="3" applyNumberFormat="1" applyFont="1" applyFill="1" applyBorder="1" applyAlignment="1">
      <alignment horizontal="right" vertical="top" wrapText="1"/>
    </xf>
    <xf numFmtId="3" fontId="3" fillId="0" borderId="8" xfId="3" applyNumberFormat="1" applyFont="1" applyBorder="1" applyAlignment="1">
      <alignment horizontal="right" vertical="top" wrapText="1"/>
    </xf>
    <xf numFmtId="3" fontId="30" fillId="0" borderId="8" xfId="3" applyNumberFormat="1" applyFont="1" applyBorder="1" applyAlignment="1">
      <alignment horizontal="right" vertical="top" wrapText="1"/>
    </xf>
    <xf numFmtId="0" fontId="3" fillId="0" borderId="0" xfId="3"/>
    <xf numFmtId="0" fontId="3" fillId="0" borderId="0" xfId="1" applyAlignment="1">
      <alignment horizontal="center"/>
    </xf>
    <xf numFmtId="0" fontId="31" fillId="0" borderId="0" xfId="1" applyFont="1" applyAlignment="1">
      <alignment horizontal="center" vertical="center"/>
    </xf>
    <xf numFmtId="0" fontId="32" fillId="0" borderId="0" xfId="6" applyFont="1" applyBorder="1" applyAlignment="1"/>
    <xf numFmtId="0" fontId="32" fillId="0" borderId="0" xfId="3" quotePrefix="1" applyFont="1" applyAlignment="1">
      <alignment vertical="center"/>
    </xf>
    <xf numFmtId="0" fontId="32" fillId="0" borderId="0" xfId="6" quotePrefix="1" applyFont="1" applyBorder="1" applyAlignment="1">
      <alignment vertical="center" wrapText="1"/>
    </xf>
    <xf numFmtId="0" fontId="34" fillId="0" borderId="0" xfId="6" applyFont="1" applyBorder="1" applyAlignment="1">
      <alignment vertical="center"/>
    </xf>
    <xf numFmtId="0" fontId="35" fillId="0" borderId="0" xfId="1" applyFont="1"/>
    <xf numFmtId="0" fontId="35" fillId="0" borderId="0" xfId="1" applyFont="1" applyAlignment="1">
      <alignment horizontal="center"/>
    </xf>
    <xf numFmtId="0" fontId="36" fillId="0" borderId="0" xfId="1" applyFont="1" applyAlignment="1">
      <alignment horizontal="center" vertical="center"/>
    </xf>
    <xf numFmtId="0" fontId="37" fillId="0" borderId="7" xfId="1" applyFont="1" applyBorder="1"/>
    <xf numFmtId="0" fontId="38" fillId="3" borderId="6" xfId="3" applyFont="1" applyFill="1" applyBorder="1" applyAlignment="1">
      <alignment horizontal="center" vertical="center"/>
    </xf>
    <xf numFmtId="0" fontId="38" fillId="3" borderId="2" xfId="3" applyFont="1" applyFill="1" applyBorder="1" applyAlignment="1">
      <alignment horizontal="center" vertical="center"/>
    </xf>
    <xf numFmtId="3" fontId="37" fillId="0" borderId="2" xfId="1" applyNumberFormat="1" applyFont="1" applyBorder="1"/>
    <xf numFmtId="15" fontId="38" fillId="3" borderId="2" xfId="3" applyNumberFormat="1" applyFont="1" applyFill="1" applyBorder="1" applyAlignment="1">
      <alignment horizontal="center" vertical="center"/>
    </xf>
    <xf numFmtId="0" fontId="39" fillId="0" borderId="7" xfId="1" applyFont="1" applyBorder="1"/>
    <xf numFmtId="0" fontId="39" fillId="0" borderId="8" xfId="1" applyFont="1" applyBorder="1"/>
    <xf numFmtId="0" fontId="39" fillId="0" borderId="2" xfId="1" applyFont="1" applyBorder="1"/>
    <xf numFmtId="0" fontId="37" fillId="0" borderId="2" xfId="1" applyFont="1" applyBorder="1"/>
    <xf numFmtId="0" fontId="39" fillId="0" borderId="2" xfId="1" applyFont="1" applyBorder="1" applyAlignment="1">
      <alignment horizontal="center"/>
    </xf>
    <xf numFmtId="0" fontId="39" fillId="0" borderId="2" xfId="1" applyFont="1" applyBorder="1" applyAlignment="1">
      <alignment horizontal="center" vertical="center"/>
    </xf>
    <xf numFmtId="3" fontId="39" fillId="0" borderId="2" xfId="1" applyNumberFormat="1" applyFont="1" applyBorder="1"/>
    <xf numFmtId="0" fontId="40" fillId="0" borderId="8" xfId="1" applyFont="1" applyBorder="1"/>
    <xf numFmtId="164" fontId="39" fillId="0" borderId="2" xfId="10" applyFont="1" applyBorder="1"/>
    <xf numFmtId="0" fontId="41" fillId="0" borderId="8" xfId="1" applyFont="1" applyBorder="1"/>
    <xf numFmtId="0" fontId="39" fillId="0" borderId="7" xfId="1" applyFont="1" applyBorder="1" applyAlignment="1">
      <alignment vertical="center"/>
    </xf>
    <xf numFmtId="0" fontId="39" fillId="0" borderId="8" xfId="1" applyFont="1" applyBorder="1" applyAlignment="1">
      <alignment horizontal="left" vertical="center" wrapText="1"/>
    </xf>
    <xf numFmtId="0" fontId="39" fillId="0" borderId="8" xfId="1" applyFont="1" applyBorder="1" applyAlignment="1">
      <alignment vertical="center"/>
    </xf>
    <xf numFmtId="3" fontId="39" fillId="0" borderId="2" xfId="1" applyNumberFormat="1" applyFont="1" applyBorder="1" applyAlignment="1">
      <alignment vertical="center"/>
    </xf>
    <xf numFmtId="15" fontId="39" fillId="0" borderId="2" xfId="1" applyNumberFormat="1" applyFont="1" applyBorder="1" applyAlignment="1">
      <alignment horizontal="center" vertical="center"/>
    </xf>
    <xf numFmtId="15" fontId="39" fillId="0" borderId="2" xfId="1" applyNumberFormat="1" applyFont="1" applyBorder="1" applyAlignment="1">
      <alignment horizontal="left" vertical="center" wrapText="1"/>
    </xf>
    <xf numFmtId="10" fontId="39" fillId="0" borderId="2" xfId="1" applyNumberFormat="1" applyFont="1" applyBorder="1" applyAlignment="1">
      <alignment horizontal="center" vertical="center"/>
    </xf>
    <xf numFmtId="0" fontId="39" fillId="0" borderId="2" xfId="1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39" fillId="0" borderId="7" xfId="1" applyFont="1" applyFill="1" applyBorder="1" applyAlignment="1">
      <alignment vertical="center"/>
    </xf>
    <xf numFmtId="0" fontId="39" fillId="0" borderId="8" xfId="1" applyFont="1" applyFill="1" applyBorder="1" applyAlignment="1">
      <alignment vertical="center"/>
    </xf>
    <xf numFmtId="0" fontId="39" fillId="0" borderId="2" xfId="1" applyFont="1" applyFill="1" applyBorder="1" applyAlignment="1">
      <alignment horizontal="center" vertical="center"/>
    </xf>
    <xf numFmtId="3" fontId="39" fillId="0" borderId="2" xfId="1" applyNumberFormat="1" applyFont="1" applyFill="1" applyBorder="1" applyAlignment="1">
      <alignment vertical="center"/>
    </xf>
    <xf numFmtId="15" fontId="39" fillId="0" borderId="2" xfId="1" applyNumberFormat="1" applyFont="1" applyFill="1" applyBorder="1" applyAlignment="1">
      <alignment horizontal="center" vertical="center"/>
    </xf>
    <xf numFmtId="15" fontId="39" fillId="0" borderId="2" xfId="1" applyNumberFormat="1" applyFont="1" applyFill="1" applyBorder="1" applyAlignment="1">
      <alignment horizontal="left" vertical="center" wrapText="1"/>
    </xf>
    <xf numFmtId="10" fontId="39" fillId="0" borderId="2" xfId="1" applyNumberFormat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0" fontId="39" fillId="0" borderId="2" xfId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left" vertical="center"/>
    </xf>
    <xf numFmtId="0" fontId="39" fillId="0" borderId="7" xfId="1" applyFont="1" applyFill="1" applyBorder="1"/>
    <xf numFmtId="0" fontId="39" fillId="0" borderId="8" xfId="1" applyFont="1" applyFill="1" applyBorder="1"/>
    <xf numFmtId="0" fontId="39" fillId="0" borderId="2" xfId="1" applyFont="1" applyFill="1" applyBorder="1"/>
    <xf numFmtId="3" fontId="39" fillId="0" borderId="2" xfId="1" applyNumberFormat="1" applyFont="1" applyFill="1" applyBorder="1"/>
    <xf numFmtId="0" fontId="39" fillId="0" borderId="2" xfId="1" applyFont="1" applyFill="1" applyBorder="1" applyAlignment="1">
      <alignment horizontal="center"/>
    </xf>
    <xf numFmtId="0" fontId="3" fillId="0" borderId="0" xfId="1" applyFill="1"/>
    <xf numFmtId="0" fontId="37" fillId="0" borderId="7" xfId="1" applyFont="1" applyFill="1" applyBorder="1"/>
    <xf numFmtId="0" fontId="37" fillId="0" borderId="0" xfId="1" applyFont="1" applyFill="1" applyBorder="1"/>
    <xf numFmtId="0" fontId="37" fillId="0" borderId="2" xfId="1" applyFont="1" applyFill="1" applyBorder="1"/>
    <xf numFmtId="3" fontId="37" fillId="0" borderId="2" xfId="1" applyNumberFormat="1" applyFont="1" applyFill="1" applyBorder="1"/>
    <xf numFmtId="15" fontId="39" fillId="0" borderId="2" xfId="1" applyNumberFormat="1" applyFont="1" applyFill="1" applyBorder="1"/>
    <xf numFmtId="0" fontId="39" fillId="0" borderId="0" xfId="1" applyFont="1"/>
    <xf numFmtId="15" fontId="39" fillId="0" borderId="2" xfId="1" applyNumberFormat="1" applyFont="1" applyBorder="1"/>
    <xf numFmtId="0" fontId="39" fillId="0" borderId="0" xfId="1" applyFont="1" applyBorder="1"/>
    <xf numFmtId="0" fontId="40" fillId="0" borderId="0" xfId="1" applyFont="1" applyBorder="1"/>
    <xf numFmtId="0" fontId="39" fillId="0" borderId="8" xfId="1" quotePrefix="1" applyFont="1" applyBorder="1" applyAlignment="1">
      <alignment horizontal="left" vertical="center" wrapText="1"/>
    </xf>
    <xf numFmtId="0" fontId="39" fillId="0" borderId="2" xfId="1" quotePrefix="1" applyFont="1" applyBorder="1" applyAlignment="1">
      <alignment vertical="center"/>
    </xf>
    <xf numFmtId="15" fontId="39" fillId="0" borderId="2" xfId="1" applyNumberFormat="1" applyFont="1" applyBorder="1" applyAlignment="1">
      <alignment vertical="center"/>
    </xf>
    <xf numFmtId="0" fontId="39" fillId="0" borderId="2" xfId="1" applyFont="1" applyBorder="1" applyAlignment="1">
      <alignment horizontal="justify" vertical="center"/>
    </xf>
    <xf numFmtId="0" fontId="37" fillId="0" borderId="8" xfId="1" applyFont="1" applyBorder="1"/>
    <xf numFmtId="0" fontId="39" fillId="0" borderId="2" xfId="1" applyFont="1" applyBorder="1" applyAlignment="1">
      <alignment horizontal="justify"/>
    </xf>
    <xf numFmtId="0" fontId="39" fillId="0" borderId="8" xfId="1" applyFont="1" applyBorder="1" applyAlignment="1">
      <alignment horizontal="left" vertical="center"/>
    </xf>
    <xf numFmtId="0" fontId="39" fillId="0" borderId="12" xfId="1" applyFont="1" applyBorder="1"/>
    <xf numFmtId="0" fontId="39" fillId="0" borderId="14" xfId="1" applyFont="1" applyBorder="1" applyAlignment="1">
      <alignment horizontal="left" vertical="center" wrapText="1"/>
    </xf>
    <xf numFmtId="0" fontId="39" fillId="0" borderId="14" xfId="1" applyFont="1" applyBorder="1" applyAlignment="1">
      <alignment vertical="center"/>
    </xf>
    <xf numFmtId="0" fontId="39" fillId="0" borderId="3" xfId="1" applyFont="1" applyBorder="1" applyAlignment="1">
      <alignment horizontal="center" vertical="center"/>
    </xf>
    <xf numFmtId="3" fontId="39" fillId="0" borderId="3" xfId="1" applyNumberFormat="1" applyFont="1" applyBorder="1" applyAlignment="1">
      <alignment vertical="center"/>
    </xf>
    <xf numFmtId="15" fontId="39" fillId="0" borderId="3" xfId="1" applyNumberFormat="1" applyFont="1" applyBorder="1" applyAlignment="1">
      <alignment horizontal="center" vertical="center"/>
    </xf>
    <xf numFmtId="15" fontId="39" fillId="0" borderId="3" xfId="1" applyNumberFormat="1" applyFont="1" applyBorder="1" applyAlignment="1">
      <alignment horizontal="left" vertical="center" wrapText="1"/>
    </xf>
    <xf numFmtId="10" fontId="39" fillId="0" borderId="3" xfId="1" applyNumberFormat="1" applyFont="1" applyBorder="1" applyAlignment="1">
      <alignment horizontal="center" vertical="center"/>
    </xf>
    <xf numFmtId="15" fontId="39" fillId="0" borderId="3" xfId="1" applyNumberFormat="1" applyFont="1" applyBorder="1" applyAlignment="1">
      <alignment horizontal="justify" vertical="center" wrapText="1"/>
    </xf>
    <xf numFmtId="0" fontId="42" fillId="2" borderId="21" xfId="3" applyFont="1" applyFill="1" applyBorder="1" applyAlignment="1">
      <alignment horizontal="center" vertical="center"/>
    </xf>
    <xf numFmtId="0" fontId="42" fillId="2" borderId="3" xfId="3" applyFont="1" applyFill="1" applyBorder="1" applyAlignment="1">
      <alignment horizontal="center" vertical="center"/>
    </xf>
    <xf numFmtId="164" fontId="3" fillId="0" borderId="0" xfId="10" applyFill="1" applyAlignment="1">
      <alignment vertical="center"/>
    </xf>
    <xf numFmtId="164" fontId="3" fillId="0" borderId="0" xfId="10"/>
    <xf numFmtId="164" fontId="3" fillId="0" borderId="0" xfId="10" applyAlignment="1">
      <alignment vertical="center"/>
    </xf>
    <xf numFmtId="164" fontId="3" fillId="0" borderId="0" xfId="1" applyNumberFormat="1"/>
    <xf numFmtId="0" fontId="14" fillId="2" borderId="1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justify" vertical="center" wrapText="1"/>
    </xf>
    <xf numFmtId="3" fontId="7" fillId="0" borderId="8" xfId="3" applyNumberFormat="1" applyFont="1" applyBorder="1" applyAlignment="1">
      <alignment horizontal="right" vertical="center" wrapText="1"/>
    </xf>
    <xf numFmtId="3" fontId="44" fillId="0" borderId="8" xfId="3" applyNumberFormat="1" applyFont="1" applyBorder="1" applyAlignment="1">
      <alignment horizontal="right" vertical="center" wrapText="1"/>
    </xf>
    <xf numFmtId="0" fontId="9" fillId="0" borderId="2" xfId="3" applyFont="1" applyBorder="1" applyAlignment="1">
      <alignment horizontal="left" vertical="center" wrapText="1" indent="6"/>
    </xf>
    <xf numFmtId="3" fontId="3" fillId="0" borderId="0" xfId="3" applyNumberFormat="1"/>
    <xf numFmtId="0" fontId="9" fillId="0" borderId="2" xfId="3" applyFont="1" applyBorder="1" applyAlignment="1">
      <alignment vertical="center" wrapText="1"/>
    </xf>
    <xf numFmtId="0" fontId="9" fillId="0" borderId="2" xfId="3" applyFont="1" applyBorder="1" applyAlignment="1">
      <alignment horizontal="left" vertical="center" wrapText="1" indent="2"/>
    </xf>
    <xf numFmtId="0" fontId="45" fillId="0" borderId="0" xfId="3" applyFont="1" applyAlignment="1">
      <alignment vertical="center"/>
    </xf>
    <xf numFmtId="0" fontId="3" fillId="0" borderId="2" xfId="3" applyFont="1" applyBorder="1" applyAlignment="1">
      <alignment horizontal="justify" vertical="center" wrapText="1"/>
    </xf>
    <xf numFmtId="0" fontId="16" fillId="0" borderId="2" xfId="3" applyFont="1" applyBorder="1" applyAlignment="1">
      <alignment horizontal="right" vertical="center" wrapText="1"/>
    </xf>
    <xf numFmtId="3" fontId="16" fillId="0" borderId="2" xfId="3" applyNumberFormat="1" applyFont="1" applyBorder="1" applyAlignment="1">
      <alignment horizontal="right" vertical="center" wrapText="1"/>
    </xf>
    <xf numFmtId="0" fontId="16" fillId="0" borderId="2" xfId="3" applyFont="1" applyBorder="1" applyAlignment="1">
      <alignment vertical="center" wrapText="1"/>
    </xf>
    <xf numFmtId="0" fontId="7" fillId="0" borderId="2" xfId="3" applyFont="1" applyBorder="1" applyAlignment="1">
      <alignment horizontal="justify" vertical="center" wrapText="1"/>
    </xf>
    <xf numFmtId="0" fontId="3" fillId="0" borderId="2" xfId="3" applyFont="1" applyBorder="1" applyAlignment="1">
      <alignment vertical="center" wrapText="1"/>
    </xf>
    <xf numFmtId="0" fontId="16" fillId="0" borderId="3" xfId="3" applyFont="1" applyBorder="1" applyAlignment="1">
      <alignment vertical="center" wrapText="1"/>
    </xf>
    <xf numFmtId="3" fontId="16" fillId="0" borderId="3" xfId="3" applyNumberFormat="1" applyFont="1" applyBorder="1" applyAlignment="1">
      <alignment horizontal="right" vertical="center" wrapText="1"/>
    </xf>
    <xf numFmtId="0" fontId="16" fillId="0" borderId="3" xfId="3" applyFont="1" applyBorder="1" applyAlignment="1">
      <alignment horizontal="right" vertical="center" wrapText="1"/>
    </xf>
    <xf numFmtId="0" fontId="19" fillId="0" borderId="0" xfId="6" applyFont="1" applyBorder="1"/>
    <xf numFmtId="0" fontId="27" fillId="0" borderId="0" xfId="6" applyFont="1" applyBorder="1"/>
    <xf numFmtId="0" fontId="27" fillId="0" borderId="0" xfId="6" applyFont="1" applyBorder="1" applyAlignment="1">
      <alignment horizontal="right"/>
    </xf>
    <xf numFmtId="0" fontId="3" fillId="0" borderId="0" xfId="6" applyFont="1" applyBorder="1"/>
    <xf numFmtId="0" fontId="19" fillId="0" borderId="0" xfId="6" applyFont="1" applyFill="1" applyBorder="1"/>
    <xf numFmtId="0" fontId="23" fillId="0" borderId="0" xfId="6" applyFont="1" applyFill="1" applyBorder="1" applyAlignment="1">
      <alignment horizontal="left" vertical="center"/>
    </xf>
    <xf numFmtId="3" fontId="23" fillId="0" borderId="0" xfId="6" applyNumberFormat="1" applyFont="1" applyFill="1" applyBorder="1" applyAlignment="1">
      <alignment horizontal="right" vertical="center"/>
    </xf>
    <xf numFmtId="3" fontId="23" fillId="0" borderId="0" xfId="6" applyNumberFormat="1" applyFont="1" applyFill="1" applyBorder="1" applyAlignment="1">
      <alignment horizontal="centerContinuous" vertical="center"/>
    </xf>
    <xf numFmtId="0" fontId="3" fillId="0" borderId="4" xfId="6" applyFont="1" applyBorder="1" applyAlignment="1">
      <alignment horizontal="center" vertical="center"/>
    </xf>
    <xf numFmtId="0" fontId="3" fillId="0" borderId="5" xfId="6" applyFont="1" applyBorder="1" applyAlignment="1">
      <alignment vertical="center"/>
    </xf>
    <xf numFmtId="4" fontId="3" fillId="0" borderId="34" xfId="6" applyNumberFormat="1" applyFont="1" applyBorder="1" applyAlignment="1">
      <alignment horizontal="right" vertical="center"/>
    </xf>
    <xf numFmtId="4" fontId="3" fillId="0" borderId="35" xfId="6" applyNumberFormat="1" applyFont="1" applyBorder="1" applyAlignment="1">
      <alignment horizontal="center" vertical="center"/>
    </xf>
    <xf numFmtId="0" fontId="47" fillId="0" borderId="0" xfId="6" applyFont="1" applyBorder="1" applyAlignment="1">
      <alignment vertical="center"/>
    </xf>
    <xf numFmtId="3" fontId="23" fillId="0" borderId="36" xfId="6" applyNumberFormat="1" applyFont="1" applyBorder="1" applyAlignment="1">
      <alignment horizontal="right" vertical="center"/>
    </xf>
    <xf numFmtId="4" fontId="23" fillId="0" borderId="37" xfId="6" applyNumberFormat="1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3" fontId="3" fillId="0" borderId="36" xfId="6" applyNumberFormat="1" applyFont="1" applyBorder="1" applyAlignment="1">
      <alignment horizontal="right" vertical="center"/>
    </xf>
    <xf numFmtId="4" fontId="47" fillId="0" borderId="37" xfId="6" applyNumberFormat="1" applyFont="1" applyBorder="1" applyAlignment="1">
      <alignment horizontal="center" vertical="center"/>
    </xf>
    <xf numFmtId="4" fontId="3" fillId="0" borderId="36" xfId="6" applyNumberFormat="1" applyFont="1" applyBorder="1" applyAlignment="1">
      <alignment horizontal="right" vertical="center"/>
    </xf>
    <xf numFmtId="3" fontId="3" fillId="0" borderId="0" xfId="6" applyNumberFormat="1" applyFont="1" applyBorder="1" applyAlignment="1">
      <alignment horizontal="right" vertical="center"/>
    </xf>
    <xf numFmtId="0" fontId="47" fillId="0" borderId="7" xfId="6" applyFont="1" applyBorder="1" applyAlignment="1">
      <alignment horizontal="left" vertical="center" wrapText="1"/>
    </xf>
    <xf numFmtId="3" fontId="19" fillId="0" borderId="0" xfId="6" applyNumberFormat="1" applyFont="1" applyBorder="1"/>
    <xf numFmtId="0" fontId="47" fillId="0" borderId="7" xfId="6" applyFont="1" applyBorder="1" applyAlignment="1">
      <alignment horizontal="left" vertical="center"/>
    </xf>
    <xf numFmtId="0" fontId="48" fillId="0" borderId="0" xfId="6" applyFont="1" applyFill="1" applyBorder="1"/>
    <xf numFmtId="0" fontId="48" fillId="0" borderId="0" xfId="6" applyFont="1" applyBorder="1"/>
    <xf numFmtId="0" fontId="3" fillId="0" borderId="0" xfId="6" applyFont="1" applyBorder="1" applyAlignment="1">
      <alignment horizontal="left" vertical="center"/>
    </xf>
    <xf numFmtId="3" fontId="48" fillId="0" borderId="0" xfId="6" applyNumberFormat="1" applyFont="1" applyBorder="1"/>
    <xf numFmtId="3" fontId="47" fillId="0" borderId="36" xfId="6" applyNumberFormat="1" applyFont="1" applyBorder="1" applyAlignment="1">
      <alignment horizontal="right" vertical="center"/>
    </xf>
    <xf numFmtId="0" fontId="25" fillId="0" borderId="0" xfId="6" applyFont="1" applyBorder="1" applyAlignment="1">
      <alignment vertical="center"/>
    </xf>
    <xf numFmtId="3" fontId="47" fillId="0" borderId="36" xfId="6" applyNumberFormat="1" applyFont="1" applyFill="1" applyBorder="1" applyAlignment="1">
      <alignment horizontal="right" vertical="center"/>
    </xf>
    <xf numFmtId="0" fontId="23" fillId="0" borderId="7" xfId="6" applyFont="1" applyBorder="1" applyAlignment="1">
      <alignment vertical="center"/>
    </xf>
    <xf numFmtId="3" fontId="23" fillId="0" borderId="36" xfId="6" applyNumberFormat="1" applyFont="1" applyFill="1" applyBorder="1" applyAlignment="1">
      <alignment horizontal="right" vertical="center"/>
    </xf>
    <xf numFmtId="0" fontId="47" fillId="0" borderId="7" xfId="6" applyFont="1" applyBorder="1" applyAlignment="1">
      <alignment vertical="center"/>
    </xf>
    <xf numFmtId="3" fontId="3" fillId="0" borderId="36" xfId="6" applyNumberFormat="1" applyFont="1" applyFill="1" applyBorder="1" applyAlignment="1">
      <alignment horizontal="right" vertical="center"/>
    </xf>
    <xf numFmtId="0" fontId="3" fillId="0" borderId="7" xfId="6" applyFont="1" applyBorder="1" applyAlignment="1">
      <alignment vertical="center"/>
    </xf>
    <xf numFmtId="0" fontId="3" fillId="0" borderId="0" xfId="6" quotePrefix="1" applyFont="1" applyBorder="1" applyAlignment="1">
      <alignment horizontal="left" vertical="center"/>
    </xf>
    <xf numFmtId="165" fontId="47" fillId="0" borderId="37" xfId="6" applyNumberFormat="1" applyFont="1" applyBorder="1" applyAlignment="1">
      <alignment horizontal="center" vertical="center"/>
    </xf>
    <xf numFmtId="4" fontId="47" fillId="0" borderId="36" xfId="6" applyNumberFormat="1" applyFont="1" applyBorder="1" applyAlignment="1">
      <alignment horizontal="right" vertical="center"/>
    </xf>
    <xf numFmtId="0" fontId="49" fillId="2" borderId="7" xfId="6" applyFont="1" applyFill="1" applyBorder="1" applyAlignment="1">
      <alignment horizontal="centerContinuous" vertical="center"/>
    </xf>
    <xf numFmtId="0" fontId="49" fillId="2" borderId="0" xfId="6" applyFont="1" applyFill="1" applyBorder="1" applyAlignment="1">
      <alignment horizontal="centerContinuous" vertical="center"/>
    </xf>
    <xf numFmtId="0" fontId="24" fillId="2" borderId="0" xfId="6" applyFont="1" applyFill="1" applyBorder="1" applyAlignment="1">
      <alignment horizontal="centerContinuous" vertical="center"/>
    </xf>
    <xf numFmtId="3" fontId="24" fillId="2" borderId="36" xfId="6" applyNumberFormat="1" applyFont="1" applyFill="1" applyBorder="1" applyAlignment="1">
      <alignment horizontal="right" vertical="center"/>
    </xf>
    <xf numFmtId="4" fontId="24" fillId="2" borderId="38" xfId="6" applyNumberFormat="1" applyFont="1" applyFill="1" applyBorder="1" applyAlignment="1">
      <alignment horizontal="center" vertical="center"/>
    </xf>
    <xf numFmtId="4" fontId="47" fillId="0" borderId="36" xfId="6" applyNumberFormat="1" applyFont="1" applyFill="1" applyBorder="1" applyAlignment="1">
      <alignment horizontal="center" vertical="center"/>
    </xf>
    <xf numFmtId="0" fontId="3" fillId="0" borderId="12" xfId="6" applyFont="1" applyBorder="1" applyAlignment="1">
      <alignment vertical="center"/>
    </xf>
    <xf numFmtId="0" fontId="3" fillId="0" borderId="13" xfId="6" applyFont="1" applyBorder="1" applyAlignment="1">
      <alignment vertical="center"/>
    </xf>
    <xf numFmtId="0" fontId="47" fillId="0" borderId="13" xfId="6" applyFont="1" applyBorder="1" applyAlignment="1">
      <alignment horizontal="right" vertical="center"/>
    </xf>
    <xf numFmtId="4" fontId="47" fillId="0" borderId="39" xfId="6" applyNumberFormat="1" applyFont="1" applyBorder="1" applyAlignment="1">
      <alignment horizontal="right" vertical="center"/>
    </xf>
    <xf numFmtId="4" fontId="3" fillId="0" borderId="40" xfId="6" applyNumberFormat="1" applyFont="1" applyBorder="1" applyAlignment="1">
      <alignment horizontal="center" vertical="center"/>
    </xf>
    <xf numFmtId="0" fontId="3" fillId="0" borderId="19" xfId="6" applyFont="1" applyBorder="1" applyAlignment="1">
      <alignment vertical="center"/>
    </xf>
    <xf numFmtId="0" fontId="47" fillId="0" borderId="19" xfId="6" applyFont="1" applyBorder="1" applyAlignment="1">
      <alignment horizontal="right" vertical="center"/>
    </xf>
    <xf numFmtId="4" fontId="47" fillId="0" borderId="19" xfId="6" applyNumberFormat="1" applyFont="1" applyBorder="1" applyAlignment="1">
      <alignment horizontal="right" vertical="center"/>
    </xf>
    <xf numFmtId="4" fontId="3" fillId="0" borderId="19" xfId="6" applyNumberFormat="1" applyFont="1" applyBorder="1" applyAlignment="1">
      <alignment horizontal="center" vertical="center"/>
    </xf>
    <xf numFmtId="0" fontId="3" fillId="0" borderId="4" xfId="6" applyFont="1" applyBorder="1" applyAlignment="1">
      <alignment vertical="center"/>
    </xf>
    <xf numFmtId="0" fontId="47" fillId="0" borderId="5" xfId="6" applyFont="1" applyBorder="1" applyAlignment="1">
      <alignment horizontal="right" vertical="center"/>
    </xf>
    <xf numFmtId="4" fontId="47" fillId="0" borderId="34" xfId="6" applyNumberFormat="1" applyFont="1" applyBorder="1" applyAlignment="1">
      <alignment horizontal="right" vertical="center"/>
    </xf>
    <xf numFmtId="0" fontId="47" fillId="0" borderId="0" xfId="6" applyFont="1" applyBorder="1" applyAlignment="1">
      <alignment horizontal="right" vertical="center"/>
    </xf>
    <xf numFmtId="4" fontId="3" fillId="0" borderId="37" xfId="6" applyNumberFormat="1" applyFont="1" applyBorder="1" applyAlignment="1">
      <alignment horizontal="center" vertical="center"/>
    </xf>
    <xf numFmtId="0" fontId="23" fillId="0" borderId="0" xfId="6" applyFont="1" applyBorder="1" applyAlignment="1">
      <alignment horizontal="right" vertical="center"/>
    </xf>
    <xf numFmtId="4" fontId="23" fillId="0" borderId="36" xfId="6" applyNumberFormat="1" applyFont="1" applyBorder="1" applyAlignment="1">
      <alignment horizontal="right" vertical="center"/>
    </xf>
    <xf numFmtId="4" fontId="25" fillId="0" borderId="37" xfId="6" applyNumberFormat="1" applyFont="1" applyBorder="1" applyAlignment="1">
      <alignment horizontal="center" vertical="center"/>
    </xf>
    <xf numFmtId="0" fontId="25" fillId="0" borderId="7" xfId="6" applyFont="1" applyBorder="1" applyAlignment="1">
      <alignment horizontal="center" vertical="center"/>
    </xf>
    <xf numFmtId="0" fontId="19" fillId="0" borderId="0" xfId="6" applyFont="1" applyBorder="1" applyAlignment="1">
      <alignment wrapText="1"/>
    </xf>
    <xf numFmtId="0" fontId="25" fillId="0" borderId="0" xfId="6" applyFont="1" applyBorder="1" applyAlignment="1">
      <alignment horizontal="left" vertical="center"/>
    </xf>
    <xf numFmtId="4" fontId="24" fillId="2" borderId="37" xfId="6" applyNumberFormat="1" applyFont="1" applyFill="1" applyBorder="1" applyAlignment="1">
      <alignment horizontal="center" vertical="center"/>
    </xf>
    <xf numFmtId="0" fontId="49" fillId="0" borderId="12" xfId="6" applyFont="1" applyBorder="1" applyAlignment="1">
      <alignment vertical="center"/>
    </xf>
    <xf numFmtId="0" fontId="50" fillId="0" borderId="13" xfId="6" applyFont="1" applyBorder="1" applyAlignment="1">
      <alignment vertical="center"/>
    </xf>
    <xf numFmtId="4" fontId="50" fillId="0" borderId="39" xfId="6" applyNumberFormat="1" applyFont="1" applyBorder="1" applyAlignment="1">
      <alignment horizontal="right" vertical="center"/>
    </xf>
    <xf numFmtId="0" fontId="50" fillId="0" borderId="40" xfId="6" applyFont="1" applyBorder="1" applyAlignment="1">
      <alignment horizontal="center" vertical="center"/>
    </xf>
    <xf numFmtId="0" fontId="49" fillId="0" borderId="0" xfId="6" applyFont="1" applyBorder="1" applyAlignment="1">
      <alignment vertical="center"/>
    </xf>
    <xf numFmtId="0" fontId="50" fillId="0" borderId="0" xfId="6" applyFont="1" applyBorder="1" applyAlignment="1">
      <alignment vertical="center"/>
    </xf>
    <xf numFmtId="4" fontId="50" fillId="0" borderId="0" xfId="6" applyNumberFormat="1" applyFont="1" applyBorder="1" applyAlignment="1">
      <alignment horizontal="right" vertical="center"/>
    </xf>
    <xf numFmtId="0" fontId="50" fillId="0" borderId="0" xfId="6" applyFont="1" applyBorder="1" applyAlignment="1">
      <alignment horizontal="center" vertical="center"/>
    </xf>
    <xf numFmtId="0" fontId="19" fillId="0" borderId="0" xfId="6" applyFont="1" applyBorder="1" applyAlignment="1">
      <alignment horizontal="right"/>
    </xf>
    <xf numFmtId="3" fontId="47" fillId="0" borderId="0" xfId="6" applyNumberFormat="1" applyFont="1" applyBorder="1" applyAlignment="1">
      <alignment horizontal="right" vertical="center"/>
    </xf>
    <xf numFmtId="3" fontId="19" fillId="0" borderId="0" xfId="6" applyNumberFormat="1" applyFont="1" applyBorder="1" applyAlignment="1">
      <alignment horizontal="right"/>
    </xf>
    <xf numFmtId="0" fontId="23" fillId="0" borderId="13" xfId="6" applyFont="1" applyFill="1" applyBorder="1" applyAlignment="1">
      <alignment horizontal="left" vertical="center"/>
    </xf>
    <xf numFmtId="0" fontId="23" fillId="0" borderId="32" xfId="6" applyFont="1" applyFill="1" applyBorder="1" applyAlignment="1">
      <alignment horizontal="left" vertical="center"/>
    </xf>
    <xf numFmtId="0" fontId="23" fillId="0" borderId="33" xfId="6" applyFont="1" applyFill="1" applyBorder="1" applyAlignment="1">
      <alignment horizontal="left" vertical="center"/>
    </xf>
    <xf numFmtId="0" fontId="23" fillId="0" borderId="42" xfId="6" applyFont="1" applyFill="1" applyBorder="1" applyAlignment="1">
      <alignment horizontal="left" vertical="center"/>
    </xf>
    <xf numFmtId="3" fontId="23" fillId="0" borderId="43" xfId="6" applyNumberFormat="1" applyFont="1" applyFill="1" applyBorder="1" applyAlignment="1">
      <alignment horizontal="right" vertical="center"/>
    </xf>
    <xf numFmtId="0" fontId="3" fillId="0" borderId="44" xfId="6" applyFont="1" applyBorder="1" applyAlignment="1">
      <alignment vertical="center"/>
    </xf>
    <xf numFmtId="4" fontId="3" fillId="0" borderId="6" xfId="6" applyNumberFormat="1" applyFont="1" applyBorder="1" applyAlignment="1">
      <alignment horizontal="right" vertical="center"/>
    </xf>
    <xf numFmtId="3" fontId="47" fillId="0" borderId="42" xfId="6" applyNumberFormat="1" applyFont="1" applyBorder="1" applyAlignment="1">
      <alignment horizontal="right" vertical="center"/>
    </xf>
    <xf numFmtId="3" fontId="47" fillId="0" borderId="8" xfId="6" applyNumberFormat="1" applyFont="1" applyBorder="1" applyAlignment="1">
      <alignment horizontal="right" vertical="center"/>
    </xf>
    <xf numFmtId="0" fontId="51" fillId="0" borderId="0" xfId="6" applyFont="1" applyBorder="1"/>
    <xf numFmtId="3" fontId="3" fillId="0" borderId="42" xfId="6" applyNumberFormat="1" applyFont="1" applyBorder="1" applyAlignment="1">
      <alignment horizontal="right" vertical="center"/>
    </xf>
    <xf numFmtId="3" fontId="3" fillId="0" borderId="8" xfId="6" applyNumberFormat="1" applyFont="1" applyBorder="1" applyAlignment="1">
      <alignment horizontal="right" vertical="center"/>
    </xf>
    <xf numFmtId="0" fontId="3" fillId="0" borderId="42" xfId="6" applyFont="1" applyBorder="1" applyAlignment="1">
      <alignment vertical="center"/>
    </xf>
    <xf numFmtId="4" fontId="3" fillId="0" borderId="8" xfId="6" applyNumberFormat="1" applyFont="1" applyBorder="1" applyAlignment="1">
      <alignment horizontal="right" vertical="center"/>
    </xf>
    <xf numFmtId="3" fontId="47" fillId="0" borderId="42" xfId="6" applyNumberFormat="1" applyFont="1" applyBorder="1" applyAlignment="1">
      <alignment horizontal="right" vertical="center" wrapText="1"/>
    </xf>
    <xf numFmtId="0" fontId="3" fillId="0" borderId="42" xfId="6" applyFont="1" applyBorder="1" applyAlignment="1">
      <alignment vertical="center" wrapText="1"/>
    </xf>
    <xf numFmtId="3" fontId="47" fillId="0" borderId="8" xfId="6" applyNumberFormat="1" applyFont="1" applyFill="1" applyBorder="1" applyAlignment="1">
      <alignment horizontal="right" vertical="center"/>
    </xf>
    <xf numFmtId="0" fontId="47" fillId="0" borderId="42" xfId="6" applyFont="1" applyBorder="1" applyAlignment="1">
      <alignment vertical="center"/>
    </xf>
    <xf numFmtId="4" fontId="47" fillId="0" borderId="8" xfId="6" applyNumberFormat="1" applyFont="1" applyBorder="1" applyAlignment="1">
      <alignment horizontal="right" vertical="center"/>
    </xf>
    <xf numFmtId="0" fontId="49" fillId="2" borderId="33" xfId="6" applyFont="1" applyFill="1" applyBorder="1" applyAlignment="1">
      <alignment horizontal="centerContinuous" vertical="center"/>
    </xf>
    <xf numFmtId="3" fontId="49" fillId="2" borderId="33" xfId="6" applyNumberFormat="1" applyFont="1" applyFill="1" applyBorder="1" applyAlignment="1">
      <alignment horizontal="right" vertical="center"/>
    </xf>
    <xf numFmtId="3" fontId="49" fillId="2" borderId="38" xfId="6" applyNumberFormat="1" applyFont="1" applyFill="1" applyBorder="1" applyAlignment="1">
      <alignment horizontal="right" vertical="center"/>
    </xf>
    <xf numFmtId="0" fontId="47" fillId="0" borderId="45" xfId="6" applyFont="1" applyBorder="1" applyAlignment="1">
      <alignment horizontal="right" vertical="center"/>
    </xf>
    <xf numFmtId="4" fontId="47" fillId="0" borderId="14" xfId="6" applyNumberFormat="1" applyFont="1" applyBorder="1" applyAlignment="1">
      <alignment horizontal="right" vertical="center"/>
    </xf>
    <xf numFmtId="0" fontId="47" fillId="0" borderId="46" xfId="6" applyFont="1" applyBorder="1" applyAlignment="1">
      <alignment horizontal="right" vertical="center"/>
    </xf>
    <xf numFmtId="4" fontId="47" fillId="0" borderId="43" xfId="6" applyNumberFormat="1" applyFont="1" applyBorder="1" applyAlignment="1">
      <alignment horizontal="right" vertical="center"/>
    </xf>
    <xf numFmtId="0" fontId="47" fillId="0" borderId="44" xfId="6" applyFont="1" applyBorder="1" applyAlignment="1">
      <alignment horizontal="right" vertical="center"/>
    </xf>
    <xf numFmtId="4" fontId="47" fillId="0" borderId="6" xfId="6" applyNumberFormat="1" applyFont="1" applyBorder="1" applyAlignment="1">
      <alignment horizontal="right" vertical="center"/>
    </xf>
    <xf numFmtId="0" fontId="47" fillId="0" borderId="42" xfId="6" applyFont="1" applyBorder="1" applyAlignment="1">
      <alignment horizontal="right" vertical="center"/>
    </xf>
    <xf numFmtId="0" fontId="23" fillId="0" borderId="7" xfId="6" quotePrefix="1" applyFont="1" applyBorder="1" applyAlignment="1">
      <alignment vertical="center" wrapText="1"/>
    </xf>
    <xf numFmtId="3" fontId="25" fillId="0" borderId="42" xfId="6" applyNumberFormat="1" applyFont="1" applyBorder="1" applyAlignment="1">
      <alignment horizontal="right" vertical="center"/>
    </xf>
    <xf numFmtId="3" fontId="23" fillId="0" borderId="8" xfId="6" applyNumberFormat="1" applyFont="1" applyBorder="1" applyAlignment="1">
      <alignment horizontal="right" vertical="center"/>
    </xf>
    <xf numFmtId="3" fontId="23" fillId="0" borderId="42" xfId="6" applyNumberFormat="1" applyFont="1" applyBorder="1" applyAlignment="1">
      <alignment horizontal="right" vertical="center"/>
    </xf>
    <xf numFmtId="0" fontId="47" fillId="0" borderId="42" xfId="6" applyFont="1" applyFill="1" applyBorder="1" applyAlignment="1">
      <alignment horizontal="right" vertical="center"/>
    </xf>
    <xf numFmtId="3" fontId="49" fillId="2" borderId="42" xfId="6" applyNumberFormat="1" applyFont="1" applyFill="1" applyBorder="1" applyAlignment="1">
      <alignment horizontal="right" vertical="center"/>
    </xf>
    <xf numFmtId="0" fontId="50" fillId="0" borderId="45" xfId="6" applyFont="1" applyBorder="1" applyAlignment="1">
      <alignment vertical="center"/>
    </xf>
    <xf numFmtId="4" fontId="50" fillId="0" borderId="14" xfId="6" applyNumberFormat="1" applyFont="1" applyBorder="1" applyAlignment="1">
      <alignment horizontal="right" vertical="center"/>
    </xf>
    <xf numFmtId="0" fontId="50" fillId="0" borderId="42" xfId="6" applyFont="1" applyBorder="1" applyAlignment="1">
      <alignment vertical="center"/>
    </xf>
    <xf numFmtId="4" fontId="50" fillId="0" borderId="43" xfId="6" applyNumberFormat="1" applyFont="1" applyBorder="1" applyAlignment="1">
      <alignment horizontal="right" vertical="center"/>
    </xf>
    <xf numFmtId="0" fontId="6" fillId="2" borderId="44" xfId="6" applyFont="1" applyFill="1" applyBorder="1" applyAlignment="1">
      <alignment vertical="center"/>
    </xf>
    <xf numFmtId="0" fontId="6" fillId="2" borderId="5" xfId="6" applyFont="1" applyFill="1" applyBorder="1" applyAlignment="1">
      <alignment vertical="center"/>
    </xf>
    <xf numFmtId="4" fontId="6" fillId="2" borderId="6" xfId="6" applyNumberFormat="1" applyFont="1" applyFill="1" applyBorder="1" applyAlignment="1">
      <alignment horizontal="right" vertical="center"/>
    </xf>
    <xf numFmtId="3" fontId="49" fillId="2" borderId="0" xfId="6" applyNumberFormat="1" applyFont="1" applyFill="1" applyBorder="1" applyAlignment="1">
      <alignment horizontal="right" vertical="center"/>
    </xf>
    <xf numFmtId="3" fontId="49" fillId="2" borderId="8" xfId="6" applyNumberFormat="1" applyFont="1" applyFill="1" applyBorder="1" applyAlignment="1">
      <alignment horizontal="right" vertical="center"/>
    </xf>
    <xf numFmtId="0" fontId="6" fillId="2" borderId="45" xfId="6" applyFont="1" applyFill="1" applyBorder="1" applyAlignment="1">
      <alignment vertical="center"/>
    </xf>
    <xf numFmtId="0" fontId="6" fillId="2" borderId="13" xfId="6" applyFont="1" applyFill="1" applyBorder="1" applyAlignment="1">
      <alignment vertical="center"/>
    </xf>
    <xf numFmtId="4" fontId="6" fillId="2" borderId="14" xfId="6" applyNumberFormat="1" applyFont="1" applyFill="1" applyBorder="1" applyAlignment="1">
      <alignment horizontal="right" vertical="center"/>
    </xf>
    <xf numFmtId="0" fontId="3" fillId="0" borderId="0" xfId="6" applyFont="1" applyBorder="1" applyAlignment="1">
      <alignment horizontal="right"/>
    </xf>
    <xf numFmtId="0" fontId="14" fillId="2" borderId="4" xfId="3" applyFont="1" applyFill="1" applyBorder="1" applyAlignment="1">
      <alignment vertical="center"/>
    </xf>
    <xf numFmtId="0" fontId="14" fillId="2" borderId="5" xfId="3" applyFont="1" applyFill="1" applyBorder="1" applyAlignment="1">
      <alignment vertical="center"/>
    </xf>
    <xf numFmtId="0" fontId="14" fillId="2" borderId="41" xfId="3" applyFont="1" applyFill="1" applyBorder="1" applyAlignment="1">
      <alignment vertical="center"/>
    </xf>
    <xf numFmtId="4" fontId="14" fillId="2" borderId="44" xfId="3" applyNumberFormat="1" applyFont="1" applyFill="1" applyBorder="1" applyAlignment="1">
      <alignment vertical="center"/>
    </xf>
    <xf numFmtId="4" fontId="14" fillId="2" borderId="6" xfId="3" applyNumberFormat="1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vertical="center"/>
    </xf>
    <xf numFmtId="0" fontId="14" fillId="2" borderId="0" xfId="3" applyFont="1" applyFill="1" applyBorder="1" applyAlignment="1">
      <alignment vertical="center"/>
    </xf>
    <xf numFmtId="0" fontId="14" fillId="2" borderId="33" xfId="3" applyFont="1" applyFill="1" applyBorder="1" applyAlignment="1">
      <alignment horizontal="center" vertical="center"/>
    </xf>
    <xf numFmtId="4" fontId="14" fillId="2" borderId="42" xfId="3" applyNumberFormat="1" applyFont="1" applyFill="1" applyBorder="1" applyAlignment="1">
      <alignment horizontal="center" vertical="center"/>
    </xf>
    <xf numFmtId="4" fontId="14" fillId="2" borderId="8" xfId="3" applyNumberFormat="1" applyFont="1" applyFill="1" applyBorder="1" applyAlignment="1">
      <alignment horizontal="center" vertical="center"/>
    </xf>
    <xf numFmtId="166" fontId="3" fillId="0" borderId="0" xfId="3" applyNumberFormat="1"/>
    <xf numFmtId="0" fontId="14" fillId="2" borderId="12" xfId="3" applyFont="1" applyFill="1" applyBorder="1" applyAlignment="1">
      <alignment vertical="center"/>
    </xf>
    <xf numFmtId="0" fontId="14" fillId="2" borderId="13" xfId="3" applyFont="1" applyFill="1" applyBorder="1" applyAlignment="1">
      <alignment vertical="center"/>
    </xf>
    <xf numFmtId="0" fontId="14" fillId="2" borderId="32" xfId="3" applyFont="1" applyFill="1" applyBorder="1" applyAlignment="1">
      <alignment vertical="center"/>
    </xf>
    <xf numFmtId="4" fontId="14" fillId="2" borderId="45" xfId="3" applyNumberFormat="1" applyFont="1" applyFill="1" applyBorder="1" applyAlignment="1">
      <alignment horizontal="center" vertical="center"/>
    </xf>
    <xf numFmtId="4" fontId="14" fillId="2" borderId="14" xfId="3" applyNumberFormat="1" applyFont="1" applyFill="1" applyBorder="1" applyAlignment="1">
      <alignment horizontal="center" vertical="center"/>
    </xf>
    <xf numFmtId="0" fontId="49" fillId="0" borderId="19" xfId="3" applyFont="1" applyFill="1" applyBorder="1"/>
    <xf numFmtId="0" fontId="49" fillId="0" borderId="19" xfId="3" applyFont="1" applyFill="1" applyBorder="1" applyAlignment="1">
      <alignment vertical="center"/>
    </xf>
    <xf numFmtId="0" fontId="49" fillId="0" borderId="13" xfId="3" applyFont="1" applyFill="1" applyBorder="1" applyAlignment="1">
      <alignment vertical="center"/>
    </xf>
    <xf numFmtId="4" fontId="49" fillId="0" borderId="13" xfId="3" applyNumberFormat="1" applyFont="1" applyFill="1" applyBorder="1" applyAlignment="1">
      <alignment horizontal="center" vertical="center"/>
    </xf>
    <xf numFmtId="0" fontId="49" fillId="0" borderId="4" xfId="3" applyFont="1" applyFill="1" applyBorder="1" applyAlignment="1">
      <alignment horizontal="center"/>
    </xf>
    <xf numFmtId="0" fontId="49" fillId="0" borderId="5" xfId="3" applyFont="1" applyFill="1" applyBorder="1" applyAlignment="1">
      <alignment horizontal="center" vertical="center"/>
    </xf>
    <xf numFmtId="0" fontId="49" fillId="0" borderId="41" xfId="3" applyFont="1" applyFill="1" applyBorder="1" applyAlignment="1">
      <alignment horizontal="center" vertical="center"/>
    </xf>
    <xf numFmtId="0" fontId="49" fillId="0" borderId="5" xfId="3" applyFont="1" applyFill="1" applyBorder="1" applyAlignment="1">
      <alignment vertical="center"/>
    </xf>
    <xf numFmtId="4" fontId="49" fillId="0" borderId="34" xfId="3" applyNumberFormat="1" applyFont="1" applyFill="1" applyBorder="1" applyAlignment="1">
      <alignment horizontal="center" vertical="center"/>
    </xf>
    <xf numFmtId="4" fontId="49" fillId="0" borderId="47" xfId="3" applyNumberFormat="1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/>
    </xf>
    <xf numFmtId="0" fontId="24" fillId="2" borderId="0" xfId="3" applyFont="1" applyFill="1" applyBorder="1" applyAlignment="1">
      <alignment horizontal="center" vertical="center"/>
    </xf>
    <xf numFmtId="0" fontId="24" fillId="2" borderId="33" xfId="3" applyFont="1" applyFill="1" applyBorder="1" applyAlignment="1">
      <alignment horizontal="center" vertical="center"/>
    </xf>
    <xf numFmtId="0" fontId="24" fillId="2" borderId="0" xfId="3" applyFont="1" applyFill="1" applyAlignment="1">
      <alignment horizontal="justify"/>
    </xf>
    <xf numFmtId="3" fontId="24" fillId="2" borderId="36" xfId="3" applyNumberFormat="1" applyFont="1" applyFill="1" applyBorder="1" applyAlignment="1">
      <alignment vertical="center"/>
    </xf>
    <xf numFmtId="4" fontId="24" fillId="2" borderId="38" xfId="3" applyNumberFormat="1" applyFont="1" applyFill="1" applyBorder="1" applyAlignment="1">
      <alignment horizontal="center"/>
    </xf>
    <xf numFmtId="167" fontId="47" fillId="0" borderId="0" xfId="3" applyNumberFormat="1" applyFont="1"/>
    <xf numFmtId="167" fontId="3" fillId="0" borderId="0" xfId="3" applyNumberFormat="1"/>
    <xf numFmtId="0" fontId="3" fillId="0" borderId="7" xfId="3" applyFont="1" applyBorder="1" applyAlignment="1">
      <alignment horizontal="center"/>
    </xf>
    <xf numFmtId="0" fontId="47" fillId="0" borderId="0" xfId="3" applyFont="1" applyBorder="1" applyAlignment="1">
      <alignment horizontal="center" vertical="center"/>
    </xf>
    <xf numFmtId="0" fontId="3" fillId="0" borderId="33" xfId="3" applyFont="1" applyBorder="1" applyAlignment="1">
      <alignment horizontal="center" vertical="center"/>
    </xf>
    <xf numFmtId="0" fontId="47" fillId="0" borderId="0" xfId="3" applyFont="1" applyAlignment="1">
      <alignment horizontal="justify"/>
    </xf>
    <xf numFmtId="3" fontId="23" fillId="0" borderId="36" xfId="3" applyNumberFormat="1" applyFont="1" applyFill="1" applyBorder="1" applyAlignment="1">
      <alignment vertical="center"/>
    </xf>
    <xf numFmtId="4" fontId="25" fillId="0" borderId="38" xfId="3" applyNumberFormat="1" applyFont="1" applyBorder="1" applyAlignment="1">
      <alignment horizontal="center"/>
    </xf>
    <xf numFmtId="2" fontId="3" fillId="0" borderId="0" xfId="3" applyNumberFormat="1"/>
    <xf numFmtId="0" fontId="3" fillId="0" borderId="0" xfId="3" applyFont="1" applyBorder="1" applyAlignment="1">
      <alignment horizontal="center" vertical="center"/>
    </xf>
    <xf numFmtId="0" fontId="3" fillId="0" borderId="0" xfId="3" applyFont="1" applyAlignment="1">
      <alignment horizontal="justify"/>
    </xf>
    <xf numFmtId="3" fontId="25" fillId="0" borderId="36" xfId="3" applyNumberFormat="1" applyFont="1" applyFill="1" applyBorder="1" applyAlignment="1">
      <alignment vertical="center"/>
    </xf>
    <xf numFmtId="0" fontId="47" fillId="0" borderId="33" xfId="3" applyFont="1" applyBorder="1" applyAlignment="1">
      <alignment horizontal="center" vertical="center"/>
    </xf>
    <xf numFmtId="4" fontId="23" fillId="0" borderId="38" xfId="3" applyNumberFormat="1" applyFont="1" applyBorder="1" applyAlignment="1">
      <alignment horizontal="center"/>
    </xf>
    <xf numFmtId="0" fontId="3" fillId="0" borderId="0" xfId="3" applyFont="1" applyAlignment="1">
      <alignment horizontal="justify" vertical="center"/>
    </xf>
    <xf numFmtId="0" fontId="3" fillId="0" borderId="0" xfId="3" quotePrefix="1" applyFont="1" applyBorder="1" applyAlignment="1">
      <alignment horizontal="center" vertical="center"/>
    </xf>
    <xf numFmtId="0" fontId="3" fillId="0" borderId="33" xfId="3" quotePrefix="1" applyFont="1" applyBorder="1" applyAlignment="1">
      <alignment horizontal="center" vertical="center"/>
    </xf>
    <xf numFmtId="0" fontId="3" fillId="0" borderId="0" xfId="3" applyFont="1" applyAlignment="1">
      <alignment vertical="center"/>
    </xf>
    <xf numFmtId="0" fontId="52" fillId="2" borderId="0" xfId="3" quotePrefix="1" applyFont="1" applyFill="1" applyBorder="1" applyAlignment="1">
      <alignment horizontal="center" vertical="center"/>
    </xf>
    <xf numFmtId="0" fontId="52" fillId="2" borderId="33" xfId="3" quotePrefix="1" applyFont="1" applyFill="1" applyBorder="1" applyAlignment="1">
      <alignment horizontal="center" vertical="center"/>
    </xf>
    <xf numFmtId="0" fontId="3" fillId="0" borderId="0" xfId="3" applyFont="1" applyBorder="1" applyAlignment="1">
      <alignment horizontal="justify"/>
    </xf>
    <xf numFmtId="0" fontId="47" fillId="0" borderId="0" xfId="3" applyFont="1" applyBorder="1" applyAlignment="1">
      <alignment horizontal="justify"/>
    </xf>
    <xf numFmtId="0" fontId="47" fillId="0" borderId="0" xfId="3" applyFont="1" applyAlignment="1">
      <alignment horizontal="justify" wrapText="1"/>
    </xf>
    <xf numFmtId="4" fontId="25" fillId="0" borderId="38" xfId="3" applyNumberFormat="1" applyFont="1" applyBorder="1" applyAlignment="1">
      <alignment horizontal="center" vertical="center"/>
    </xf>
    <xf numFmtId="0" fontId="3" fillId="0" borderId="0" xfId="3" applyFont="1" applyAlignment="1">
      <alignment horizontal="justify" wrapText="1"/>
    </xf>
    <xf numFmtId="0" fontId="47" fillId="0" borderId="0" xfId="3" applyFont="1" applyBorder="1" applyAlignment="1">
      <alignment horizontal="justify" wrapText="1"/>
    </xf>
    <xf numFmtId="0" fontId="3" fillId="0" borderId="0" xfId="3" applyFont="1" applyBorder="1" applyAlignment="1">
      <alignment horizontal="justify" wrapText="1"/>
    </xf>
    <xf numFmtId="0" fontId="47" fillId="0" borderId="0" xfId="3" applyFont="1" applyAlignment="1">
      <alignment horizontal="justify" vertical="center"/>
    </xf>
    <xf numFmtId="0" fontId="47" fillId="0" borderId="7" xfId="3" applyFont="1" applyBorder="1" applyAlignment="1">
      <alignment horizontal="center"/>
    </xf>
    <xf numFmtId="4" fontId="3" fillId="0" borderId="0" xfId="3" applyNumberFormat="1"/>
    <xf numFmtId="167" fontId="3" fillId="0" borderId="0" xfId="3" applyNumberFormat="1" applyBorder="1"/>
    <xf numFmtId="0" fontId="3" fillId="0" borderId="0" xfId="3" applyBorder="1"/>
    <xf numFmtId="3" fontId="25" fillId="0" borderId="0" xfId="3" applyNumberFormat="1" applyFont="1" applyFill="1" applyBorder="1" applyAlignment="1">
      <alignment vertical="center"/>
    </xf>
    <xf numFmtId="0" fontId="3" fillId="0" borderId="0" xfId="3" applyFont="1" applyBorder="1" applyAlignment="1">
      <alignment horizontal="justify" vertical="center"/>
    </xf>
    <xf numFmtId="0" fontId="3" fillId="0" borderId="12" xfId="3" applyFont="1" applyBorder="1" applyAlignment="1">
      <alignment horizontal="center"/>
    </xf>
    <xf numFmtId="0" fontId="3" fillId="0" borderId="13" xfId="3" applyFont="1" applyBorder="1" applyAlignment="1">
      <alignment horizontal="center" vertical="center"/>
    </xf>
    <xf numFmtId="0" fontId="3" fillId="0" borderId="32" xfId="3" applyFont="1" applyBorder="1" applyAlignment="1">
      <alignment horizontal="center" vertical="center"/>
    </xf>
    <xf numFmtId="0" fontId="3" fillId="0" borderId="13" xfId="3" applyFont="1" applyBorder="1" applyAlignment="1">
      <alignment vertical="center"/>
    </xf>
    <xf numFmtId="4" fontId="25" fillId="0" borderId="39" xfId="3" applyNumberFormat="1" applyFont="1" applyBorder="1" applyAlignment="1">
      <alignment vertical="center"/>
    </xf>
    <xf numFmtId="4" fontId="25" fillId="0" borderId="48" xfId="3" applyNumberFormat="1" applyFont="1" applyBorder="1" applyAlignment="1">
      <alignment vertical="center"/>
    </xf>
    <xf numFmtId="166" fontId="47" fillId="0" borderId="0" xfId="3" applyNumberFormat="1" applyFont="1"/>
    <xf numFmtId="0" fontId="3" fillId="0" borderId="0" xfId="3" applyFont="1" applyBorder="1"/>
    <xf numFmtId="0" fontId="3" fillId="0" borderId="0" xfId="3" applyFont="1" applyBorder="1" applyAlignment="1">
      <alignment vertical="center"/>
    </xf>
    <xf numFmtId="4" fontId="3" fillId="0" borderId="0" xfId="3" applyNumberFormat="1" applyFont="1" applyBorder="1" applyAlignment="1">
      <alignment vertical="center"/>
    </xf>
    <xf numFmtId="0" fontId="6" fillId="2" borderId="4" xfId="3" applyFont="1" applyFill="1" applyBorder="1"/>
    <xf numFmtId="0" fontId="6" fillId="2" borderId="5" xfId="3" applyFont="1" applyFill="1" applyBorder="1" applyAlignment="1">
      <alignment vertical="center"/>
    </xf>
    <xf numFmtId="0" fontId="6" fillId="2" borderId="41" xfId="3" applyFont="1" applyFill="1" applyBorder="1" applyAlignment="1">
      <alignment vertical="center"/>
    </xf>
    <xf numFmtId="4" fontId="6" fillId="2" borderId="5" xfId="3" applyNumberFormat="1" applyFont="1" applyFill="1" applyBorder="1" applyAlignment="1">
      <alignment vertical="center"/>
    </xf>
    <xf numFmtId="4" fontId="6" fillId="2" borderId="47" xfId="3" applyNumberFormat="1" applyFont="1" applyFill="1" applyBorder="1" applyAlignment="1">
      <alignment vertical="center"/>
    </xf>
    <xf numFmtId="0" fontId="6" fillId="2" borderId="7" xfId="3" applyFont="1" applyFill="1" applyBorder="1"/>
    <xf numFmtId="0" fontId="14" fillId="2" borderId="0" xfId="3" applyFont="1" applyFill="1" applyBorder="1" applyAlignment="1">
      <alignment horizontal="centerContinuous" vertical="center"/>
    </xf>
    <xf numFmtId="0" fontId="6" fillId="2" borderId="33" xfId="3" applyFont="1" applyFill="1" applyBorder="1" applyAlignment="1">
      <alignment horizontal="centerContinuous" vertical="center"/>
    </xf>
    <xf numFmtId="3" fontId="14" fillId="2" borderId="0" xfId="3" applyNumberFormat="1" applyFont="1" applyFill="1" applyBorder="1" applyAlignment="1">
      <alignment vertical="center"/>
    </xf>
    <xf numFmtId="4" fontId="14" fillId="2" borderId="38" xfId="3" applyNumberFormat="1" applyFont="1" applyFill="1" applyBorder="1" applyAlignment="1">
      <alignment horizontal="center" vertical="center"/>
    </xf>
    <xf numFmtId="0" fontId="6" fillId="2" borderId="12" xfId="3" applyFont="1" applyFill="1" applyBorder="1"/>
    <xf numFmtId="0" fontId="6" fillId="2" borderId="13" xfId="3" applyFont="1" applyFill="1" applyBorder="1" applyAlignment="1">
      <alignment vertical="center"/>
    </xf>
    <xf numFmtId="0" fontId="6" fillId="2" borderId="32" xfId="3" applyFont="1" applyFill="1" applyBorder="1" applyAlignment="1">
      <alignment vertical="center"/>
    </xf>
    <xf numFmtId="4" fontId="6" fillId="2" borderId="13" xfId="3" applyNumberFormat="1" applyFont="1" applyFill="1" applyBorder="1" applyAlignment="1">
      <alignment vertical="center"/>
    </xf>
    <xf numFmtId="168" fontId="6" fillId="2" borderId="48" xfId="3" applyNumberFormat="1" applyFont="1" applyFill="1" applyBorder="1" applyAlignment="1">
      <alignment vertical="center"/>
    </xf>
    <xf numFmtId="4" fontId="51" fillId="0" borderId="0" xfId="3" applyNumberFormat="1" applyFont="1" applyBorder="1" applyAlignment="1">
      <alignment horizontal="center"/>
    </xf>
    <xf numFmtId="166" fontId="25" fillId="0" borderId="0" xfId="3" applyNumberFormat="1" applyFont="1"/>
    <xf numFmtId="0" fontId="25" fillId="0" borderId="0" xfId="3" applyFont="1"/>
    <xf numFmtId="2" fontId="23" fillId="0" borderId="0" xfId="3" applyNumberFormat="1" applyFont="1"/>
    <xf numFmtId="2" fontId="25" fillId="0" borderId="0" xfId="3" applyNumberFormat="1" applyFont="1"/>
    <xf numFmtId="4" fontId="3" fillId="0" borderId="39" xfId="3" applyNumberFormat="1" applyFont="1" applyBorder="1" applyAlignment="1">
      <alignment vertical="center"/>
    </xf>
    <xf numFmtId="4" fontId="3" fillId="0" borderId="48" xfId="3" applyNumberFormat="1" applyFont="1" applyBorder="1" applyAlignment="1">
      <alignment vertical="center"/>
    </xf>
    <xf numFmtId="4" fontId="47" fillId="0" borderId="36" xfId="3" applyNumberFormat="1" applyFont="1" applyBorder="1" applyAlignment="1">
      <alignment vertical="center"/>
    </xf>
    <xf numFmtId="4" fontId="3" fillId="0" borderId="38" xfId="3" applyNumberFormat="1" applyFont="1" applyBorder="1" applyAlignment="1">
      <alignment horizontal="center" vertical="center"/>
    </xf>
    <xf numFmtId="0" fontId="47" fillId="0" borderId="7" xfId="3" applyFont="1" applyFill="1" applyBorder="1" applyAlignment="1">
      <alignment horizontal="center"/>
    </xf>
    <xf numFmtId="0" fontId="47" fillId="0" borderId="33" xfId="3" applyFont="1" applyFill="1" applyBorder="1" applyAlignment="1">
      <alignment horizontal="center" vertical="center"/>
    </xf>
    <xf numFmtId="0" fontId="47" fillId="0" borderId="0" xfId="3" applyFont="1" applyFill="1" applyAlignment="1">
      <alignment vertical="center"/>
    </xf>
    <xf numFmtId="3" fontId="47" fillId="0" borderId="36" xfId="3" applyNumberFormat="1" applyFont="1" applyFill="1" applyBorder="1" applyAlignment="1">
      <alignment vertical="center"/>
    </xf>
    <xf numFmtId="4" fontId="47" fillId="0" borderId="38" xfId="3" applyNumberFormat="1" applyFont="1" applyFill="1" applyBorder="1" applyAlignment="1">
      <alignment horizontal="center"/>
    </xf>
    <xf numFmtId="3" fontId="3" fillId="0" borderId="36" xfId="3" applyNumberFormat="1" applyFont="1" applyFill="1" applyBorder="1" applyAlignment="1">
      <alignment vertical="center"/>
    </xf>
    <xf numFmtId="4" fontId="3" fillId="0" borderId="38" xfId="3" applyNumberFormat="1" applyFont="1" applyBorder="1" applyAlignment="1">
      <alignment horizontal="center"/>
    </xf>
    <xf numFmtId="0" fontId="47" fillId="0" borderId="42" xfId="3" applyFont="1" applyBorder="1" applyAlignment="1">
      <alignment horizontal="justify" vertical="center"/>
    </xf>
    <xf numFmtId="0" fontId="3" fillId="0" borderId="5" xfId="3" applyFont="1" applyBorder="1" applyAlignment="1">
      <alignment horizontal="center"/>
    </xf>
    <xf numFmtId="0" fontId="3" fillId="0" borderId="19" xfId="3" applyFont="1" applyBorder="1" applyAlignment="1">
      <alignment vertical="center"/>
    </xf>
    <xf numFmtId="0" fontId="3" fillId="0" borderId="4" xfId="3" applyFont="1" applyBorder="1" applyAlignment="1">
      <alignment horizontal="center"/>
    </xf>
    <xf numFmtId="0" fontId="3" fillId="0" borderId="41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4" fontId="3" fillId="0" borderId="34" xfId="3" applyNumberFormat="1" applyFont="1" applyBorder="1" applyAlignment="1">
      <alignment vertical="center"/>
    </xf>
    <xf numFmtId="4" fontId="3" fillId="0" borderId="47" xfId="3" applyNumberFormat="1" applyFont="1" applyBorder="1" applyAlignment="1">
      <alignment vertical="center"/>
    </xf>
    <xf numFmtId="0" fontId="53" fillId="0" borderId="0" xfId="5" applyFont="1"/>
    <xf numFmtId="0" fontId="23" fillId="0" borderId="0" xfId="5" applyFont="1" applyAlignment="1">
      <alignment vertical="center"/>
    </xf>
    <xf numFmtId="49" fontId="23" fillId="0" borderId="0" xfId="5" applyNumberFormat="1" applyFont="1" applyAlignment="1">
      <alignment vertical="center"/>
    </xf>
    <xf numFmtId="0" fontId="27" fillId="0" borderId="0" xfId="5" applyFont="1"/>
    <xf numFmtId="49" fontId="27" fillId="0" borderId="0" xfId="5" applyNumberFormat="1" applyFont="1"/>
    <xf numFmtId="0" fontId="14" fillId="2" borderId="45" xfId="3" applyFont="1" applyFill="1" applyBorder="1" applyAlignment="1">
      <alignment horizontal="center" vertical="center"/>
    </xf>
    <xf numFmtId="0" fontId="54" fillId="0" borderId="0" xfId="5" applyFont="1"/>
    <xf numFmtId="0" fontId="31" fillId="0" borderId="0" xfId="5" quotePrefix="1" applyFont="1" applyBorder="1" applyAlignment="1">
      <alignment vertical="justify"/>
    </xf>
    <xf numFmtId="49" fontId="31" fillId="0" borderId="0" xfId="5" quotePrefix="1" applyNumberFormat="1" applyFont="1" applyBorder="1" applyAlignment="1">
      <alignment vertical="justify"/>
    </xf>
    <xf numFmtId="0" fontId="31" fillId="0" borderId="19" xfId="5" applyFont="1" applyBorder="1" applyAlignment="1">
      <alignment vertical="justify"/>
    </xf>
    <xf numFmtId="0" fontId="31" fillId="0" borderId="0" xfId="5" applyFont="1" applyBorder="1" applyAlignment="1">
      <alignment vertical="justify"/>
    </xf>
    <xf numFmtId="3" fontId="31" fillId="0" borderId="6" xfId="5" applyNumberFormat="1" applyFont="1" applyBorder="1" applyAlignment="1">
      <alignment vertical="justify"/>
    </xf>
    <xf numFmtId="0" fontId="23" fillId="0" borderId="4" xfId="3" applyFont="1" applyBorder="1" applyAlignment="1">
      <alignment vertical="center"/>
    </xf>
    <xf numFmtId="0" fontId="23" fillId="0" borderId="5" xfId="3" applyFont="1" applyBorder="1" applyAlignment="1">
      <alignment vertical="center"/>
    </xf>
    <xf numFmtId="49" fontId="23" fillId="0" borderId="5" xfId="3" applyNumberFormat="1" applyFont="1" applyBorder="1" applyAlignment="1">
      <alignment vertical="center"/>
    </xf>
    <xf numFmtId="0" fontId="47" fillId="0" borderId="6" xfId="3" applyFont="1" applyBorder="1" applyAlignment="1">
      <alignment vertical="center"/>
    </xf>
    <xf numFmtId="0" fontId="31" fillId="0" borderId="41" xfId="5" applyFont="1" applyBorder="1" applyAlignment="1">
      <alignment vertical="justify"/>
    </xf>
    <xf numFmtId="0" fontId="31" fillId="0" borderId="44" xfId="5" applyFont="1" applyBorder="1" applyAlignment="1">
      <alignment vertical="justify"/>
    </xf>
    <xf numFmtId="3" fontId="31" fillId="0" borderId="47" xfId="5" applyNumberFormat="1" applyFont="1" applyBorder="1" applyAlignment="1">
      <alignment vertical="justify"/>
    </xf>
    <xf numFmtId="0" fontId="23" fillId="0" borderId="7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49" fontId="23" fillId="0" borderId="0" xfId="3" applyNumberFormat="1" applyFont="1" applyBorder="1" applyAlignment="1">
      <alignment vertical="center"/>
    </xf>
    <xf numFmtId="0" fontId="23" fillId="0" borderId="8" xfId="3" applyFont="1" applyBorder="1" applyAlignment="1">
      <alignment vertical="center"/>
    </xf>
    <xf numFmtId="0" fontId="31" fillId="0" borderId="33" xfId="5" applyFont="1" applyBorder="1" applyAlignment="1">
      <alignment vertical="justify"/>
    </xf>
    <xf numFmtId="0" fontId="31" fillId="0" borderId="42" xfId="5" applyFont="1" applyBorder="1" applyAlignment="1">
      <alignment vertical="justify"/>
    </xf>
    <xf numFmtId="3" fontId="31" fillId="0" borderId="38" xfId="5" applyNumberFormat="1" applyFont="1" applyBorder="1" applyAlignment="1">
      <alignment vertical="justify"/>
    </xf>
    <xf numFmtId="0" fontId="25" fillId="0" borderId="7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3" fillId="0" borderId="0" xfId="7" quotePrefix="1" applyFont="1" applyBorder="1" applyAlignment="1">
      <alignment horizontal="center" vertical="center"/>
    </xf>
    <xf numFmtId="49" fontId="3" fillId="0" borderId="0" xfId="7" quotePrefix="1" applyNumberFormat="1" applyFont="1" applyBorder="1" applyAlignment="1">
      <alignment horizontal="center" vertical="center"/>
    </xf>
    <xf numFmtId="0" fontId="3" fillId="0" borderId="8" xfId="7" applyFont="1" applyFill="1" applyBorder="1" applyAlignment="1">
      <alignment vertical="center"/>
    </xf>
    <xf numFmtId="3" fontId="3" fillId="0" borderId="33" xfId="5" applyNumberFormat="1" applyFont="1" applyBorder="1" applyAlignment="1">
      <alignment vertical="center"/>
    </xf>
    <xf numFmtId="3" fontId="3" fillId="0" borderId="42" xfId="5" applyNumberFormat="1" applyFont="1" applyBorder="1" applyAlignment="1">
      <alignment vertical="center"/>
    </xf>
    <xf numFmtId="3" fontId="3" fillId="0" borderId="38" xfId="5" applyNumberFormat="1" applyFont="1" applyFill="1" applyBorder="1" applyAlignment="1">
      <alignment vertical="center"/>
    </xf>
    <xf numFmtId="3" fontId="53" fillId="0" borderId="0" xfId="5" applyNumberFormat="1" applyFont="1"/>
    <xf numFmtId="0" fontId="47" fillId="0" borderId="8" xfId="7" applyFont="1" applyFill="1" applyBorder="1" applyAlignment="1">
      <alignment horizontal="left" vertical="center"/>
    </xf>
    <xf numFmtId="0" fontId="3" fillId="0" borderId="7" xfId="7" quotePrefix="1" applyFont="1" applyBorder="1" applyAlignment="1">
      <alignment horizontal="center" vertical="center"/>
    </xf>
    <xf numFmtId="3" fontId="3" fillId="0" borderId="33" xfId="5" applyNumberFormat="1" applyFont="1" applyFill="1" applyBorder="1" applyAlignment="1">
      <alignment vertical="center"/>
    </xf>
    <xf numFmtId="3" fontId="3" fillId="0" borderId="42" xfId="5" applyNumberFormat="1" applyFont="1" applyFill="1" applyBorder="1" applyAlignment="1">
      <alignment vertical="center"/>
    </xf>
    <xf numFmtId="0" fontId="3" fillId="0" borderId="8" xfId="7" applyFont="1" applyFill="1" applyBorder="1" applyAlignment="1">
      <alignment horizontal="left" vertical="center"/>
    </xf>
    <xf numFmtId="0" fontId="3" fillId="0" borderId="7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3" fillId="0" borderId="8" xfId="7" applyFont="1" applyFill="1" applyBorder="1" applyAlignment="1">
      <alignment horizontal="justify" vertical="center"/>
    </xf>
    <xf numFmtId="3" fontId="3" fillId="0" borderId="38" xfId="5" applyNumberFormat="1" applyFont="1" applyBorder="1" applyAlignment="1">
      <alignment vertical="center"/>
    </xf>
    <xf numFmtId="44" fontId="8" fillId="0" borderId="8" xfId="1" applyNumberFormat="1" applyFont="1" applyBorder="1" applyAlignment="1">
      <alignment horizontal="left" vertical="center" wrapText="1"/>
    </xf>
    <xf numFmtId="49" fontId="3" fillId="0" borderId="0" xfId="5" quotePrefix="1" applyNumberFormat="1" applyFont="1" applyBorder="1" applyAlignment="1">
      <alignment horizontal="center" vertical="center"/>
    </xf>
    <xf numFmtId="0" fontId="25" fillId="0" borderId="8" xfId="7" applyFont="1" applyFill="1" applyBorder="1" applyAlignment="1">
      <alignment vertical="center"/>
    </xf>
    <xf numFmtId="0" fontId="47" fillId="0" borderId="8" xfId="7" applyFont="1" applyFill="1" applyBorder="1" applyAlignment="1">
      <alignment vertical="center"/>
    </xf>
    <xf numFmtId="0" fontId="47" fillId="0" borderId="14" xfId="7" applyFont="1" applyFill="1" applyBorder="1" applyAlignment="1">
      <alignment vertical="center"/>
    </xf>
    <xf numFmtId="3" fontId="3" fillId="0" borderId="32" xfId="5" applyNumberFormat="1" applyFont="1" applyBorder="1" applyAlignment="1">
      <alignment vertical="center"/>
    </xf>
    <xf numFmtId="3" fontId="3" fillId="0" borderId="45" xfId="5" applyNumberFormat="1" applyFont="1" applyBorder="1" applyAlignment="1">
      <alignment vertical="center"/>
    </xf>
    <xf numFmtId="3" fontId="3" fillId="0" borderId="48" xfId="5" applyNumberFormat="1" applyFont="1" applyBorder="1" applyAlignment="1">
      <alignment vertical="center"/>
    </xf>
    <xf numFmtId="0" fontId="25" fillId="0" borderId="8" xfId="7" applyFont="1" applyFill="1" applyBorder="1" applyAlignment="1">
      <alignment wrapText="1"/>
    </xf>
    <xf numFmtId="3" fontId="3" fillId="0" borderId="51" xfId="5" applyNumberFormat="1" applyFont="1" applyBorder="1" applyAlignment="1">
      <alignment vertical="center"/>
    </xf>
    <xf numFmtId="3" fontId="3" fillId="0" borderId="8" xfId="5" applyNumberFormat="1" applyFont="1" applyBorder="1" applyAlignment="1">
      <alignment vertical="center"/>
    </xf>
    <xf numFmtId="0" fontId="29" fillId="0" borderId="8" xfId="7" applyFont="1" applyFill="1" applyBorder="1" applyAlignment="1">
      <alignment vertical="center"/>
    </xf>
    <xf numFmtId="3" fontId="55" fillId="0" borderId="42" xfId="5" applyNumberFormat="1" applyFont="1" applyBorder="1" applyAlignment="1">
      <alignment vertical="center"/>
    </xf>
    <xf numFmtId="3" fontId="55" fillId="0" borderId="38" xfId="5" applyNumberFormat="1" applyFont="1" applyBorder="1" applyAlignment="1">
      <alignment vertical="center"/>
    </xf>
    <xf numFmtId="0" fontId="29" fillId="0" borderId="8" xfId="7" applyFont="1" applyFill="1" applyBorder="1" applyAlignment="1">
      <alignment horizontal="justify" vertical="center"/>
    </xf>
    <xf numFmtId="3" fontId="3" fillId="0" borderId="0" xfId="5" applyNumberFormat="1" applyFont="1" applyBorder="1" applyAlignment="1">
      <alignment vertical="center"/>
    </xf>
    <xf numFmtId="3" fontId="55" fillId="0" borderId="8" xfId="5" applyNumberFormat="1" applyFont="1" applyBorder="1" applyAlignment="1">
      <alignment vertical="center"/>
    </xf>
    <xf numFmtId="0" fontId="7" fillId="0" borderId="33" xfId="1" applyFont="1" applyBorder="1" applyAlignment="1">
      <alignment wrapText="1"/>
    </xf>
    <xf numFmtId="0" fontId="7" fillId="0" borderId="42" xfId="1" applyFont="1" applyBorder="1" applyAlignment="1">
      <alignment wrapText="1"/>
    </xf>
    <xf numFmtId="0" fontId="27" fillId="0" borderId="42" xfId="5" applyFont="1" applyBorder="1"/>
    <xf numFmtId="0" fontId="27" fillId="0" borderId="8" xfId="5" applyFont="1" applyBorder="1"/>
    <xf numFmtId="0" fontId="7" fillId="0" borderId="0" xfId="1" applyFont="1" applyBorder="1" applyAlignment="1">
      <alignment wrapText="1"/>
    </xf>
    <xf numFmtId="0" fontId="7" fillId="0" borderId="36" xfId="1" applyFont="1" applyBorder="1" applyAlignment="1">
      <alignment wrapText="1"/>
    </xf>
    <xf numFmtId="0" fontId="9" fillId="0" borderId="7" xfId="1" applyFont="1" applyBorder="1" applyAlignment="1">
      <alignment vertical="center" wrapText="1"/>
    </xf>
    <xf numFmtId="0" fontId="9" fillId="0" borderId="0" xfId="1" applyFont="1" applyBorder="1" applyAlignment="1">
      <alignment vertical="center" wrapText="1"/>
    </xf>
    <xf numFmtId="0" fontId="25" fillId="0" borderId="0" xfId="5" quotePrefix="1" applyFont="1" applyBorder="1" applyAlignment="1">
      <alignment horizontal="center" vertical="center"/>
    </xf>
    <xf numFmtId="49" fontId="25" fillId="0" borderId="0" xfId="5" quotePrefix="1" applyNumberFormat="1" applyFont="1" applyBorder="1" applyAlignment="1">
      <alignment horizontal="center" vertical="center"/>
    </xf>
    <xf numFmtId="0" fontId="7" fillId="0" borderId="51" xfId="1" applyFont="1" applyBorder="1" applyAlignment="1">
      <alignment wrapText="1"/>
    </xf>
    <xf numFmtId="0" fontId="7" fillId="0" borderId="0" xfId="1" applyFont="1" applyBorder="1" applyAlignment="1">
      <alignment horizontal="left" wrapText="1"/>
    </xf>
    <xf numFmtId="49" fontId="7" fillId="0" borderId="0" xfId="1" applyNumberFormat="1" applyFont="1" applyBorder="1" applyAlignment="1">
      <alignment horizontal="left" wrapText="1"/>
    </xf>
    <xf numFmtId="0" fontId="16" fillId="0" borderId="0" xfId="1" applyFont="1" applyBorder="1" applyAlignment="1">
      <alignment horizontal="left" wrapText="1"/>
    </xf>
    <xf numFmtId="49" fontId="16" fillId="0" borderId="0" xfId="1" applyNumberFormat="1" applyFont="1" applyBorder="1" applyAlignment="1">
      <alignment horizontal="left" wrapText="1"/>
    </xf>
    <xf numFmtId="0" fontId="7" fillId="0" borderId="51" xfId="1" applyFont="1" applyBorder="1" applyAlignment="1">
      <alignment horizontal="left" wrapText="1"/>
    </xf>
    <xf numFmtId="3" fontId="3" fillId="0" borderId="52" xfId="5" applyNumberFormat="1" applyFont="1" applyBorder="1" applyAlignment="1">
      <alignment vertical="center"/>
    </xf>
    <xf numFmtId="3" fontId="3" fillId="0" borderId="53" xfId="5" applyNumberFormat="1" applyFont="1" applyBorder="1" applyAlignment="1">
      <alignment vertical="center"/>
    </xf>
    <xf numFmtId="3" fontId="3" fillId="0" borderId="54" xfId="5" applyNumberFormat="1" applyFont="1" applyBorder="1" applyAlignment="1">
      <alignment vertical="center"/>
    </xf>
    <xf numFmtId="0" fontId="3" fillId="0" borderId="12" xfId="5" quotePrefix="1" applyFont="1" applyBorder="1" applyAlignment="1">
      <alignment horizontal="center" vertical="justify"/>
    </xf>
    <xf numFmtId="0" fontId="3" fillId="0" borderId="13" xfId="5" quotePrefix="1" applyFont="1" applyBorder="1" applyAlignment="1">
      <alignment horizontal="center" vertical="justify"/>
    </xf>
    <xf numFmtId="49" fontId="3" fillId="0" borderId="13" xfId="5" quotePrefix="1" applyNumberFormat="1" applyFont="1" applyBorder="1" applyAlignment="1">
      <alignment horizontal="center" vertical="justify"/>
    </xf>
    <xf numFmtId="0" fontId="3" fillId="0" borderId="13" xfId="5" applyFont="1" applyBorder="1" applyAlignment="1">
      <alignment vertical="justify"/>
    </xf>
    <xf numFmtId="3" fontId="3" fillId="0" borderId="39" xfId="5" applyNumberFormat="1" applyFont="1" applyBorder="1" applyAlignment="1">
      <alignment vertical="justify"/>
    </xf>
    <xf numFmtId="3" fontId="3" fillId="0" borderId="55" xfId="5" applyNumberFormat="1" applyFont="1" applyBorder="1" applyAlignment="1">
      <alignment vertical="justify"/>
    </xf>
    <xf numFmtId="3" fontId="3" fillId="0" borderId="14" xfId="5" applyNumberFormat="1" applyFont="1" applyBorder="1" applyAlignment="1">
      <alignment vertical="justify"/>
    </xf>
    <xf numFmtId="0" fontId="3" fillId="0" borderId="0" xfId="5" quotePrefix="1" applyFont="1" applyBorder="1" applyAlignment="1">
      <alignment horizontal="center" vertical="justify"/>
    </xf>
    <xf numFmtId="49" fontId="3" fillId="0" borderId="0" xfId="5" quotePrefix="1" applyNumberFormat="1" applyFont="1" applyBorder="1" applyAlignment="1">
      <alignment horizontal="center" vertical="justify"/>
    </xf>
    <xf numFmtId="0" fontId="3" fillId="0" borderId="0" xfId="5" applyFont="1" applyBorder="1" applyAlignment="1">
      <alignment vertical="justify"/>
    </xf>
    <xf numFmtId="3" fontId="3" fillId="0" borderId="0" xfId="5" applyNumberFormat="1" applyFont="1" applyBorder="1" applyAlignment="1">
      <alignment vertical="justify"/>
    </xf>
    <xf numFmtId="3" fontId="3" fillId="0" borderId="8" xfId="5" applyNumberFormat="1" applyFont="1" applyBorder="1" applyAlignment="1">
      <alignment vertical="justify"/>
    </xf>
    <xf numFmtId="0" fontId="6" fillId="2" borderId="4" xfId="3" quotePrefix="1" applyFont="1" applyFill="1" applyBorder="1" applyAlignment="1">
      <alignment horizontal="center" vertical="justify"/>
    </xf>
    <xf numFmtId="0" fontId="6" fillId="2" borderId="5" xfId="3" quotePrefix="1" applyFont="1" applyFill="1" applyBorder="1" applyAlignment="1">
      <alignment horizontal="center" vertical="justify"/>
    </xf>
    <xf numFmtId="49" fontId="6" fillId="2" borderId="5" xfId="3" quotePrefix="1" applyNumberFormat="1" applyFont="1" applyFill="1" applyBorder="1" applyAlignment="1">
      <alignment horizontal="center" vertical="justify"/>
    </xf>
    <xf numFmtId="0" fontId="6" fillId="2" borderId="5" xfId="3" applyFont="1" applyFill="1" applyBorder="1" applyAlignment="1">
      <alignment vertical="justify"/>
    </xf>
    <xf numFmtId="3" fontId="6" fillId="2" borderId="44" xfId="3" applyNumberFormat="1" applyFont="1" applyFill="1" applyBorder="1" applyAlignment="1">
      <alignment vertical="justify"/>
    </xf>
    <xf numFmtId="3" fontId="6" fillId="2" borderId="6" xfId="3" applyNumberFormat="1" applyFont="1" applyFill="1" applyBorder="1" applyAlignment="1">
      <alignment vertical="justify"/>
    </xf>
    <xf numFmtId="0" fontId="14" fillId="2" borderId="7" xfId="3" applyFont="1" applyFill="1" applyBorder="1" applyAlignment="1">
      <alignment vertical="justify"/>
    </xf>
    <xf numFmtId="0" fontId="14" fillId="2" borderId="0" xfId="3" applyFont="1" applyFill="1" applyBorder="1" applyAlignment="1">
      <alignment vertical="justify"/>
    </xf>
    <xf numFmtId="49" fontId="14" fillId="2" borderId="0" xfId="3" applyNumberFormat="1" applyFont="1" applyFill="1" applyBorder="1" applyAlignment="1">
      <alignment vertical="justify"/>
    </xf>
    <xf numFmtId="0" fontId="14" fillId="2" borderId="0" xfId="3" applyFont="1" applyFill="1" applyBorder="1" applyAlignment="1">
      <alignment horizontal="center" vertical="justify"/>
    </xf>
    <xf numFmtId="169" fontId="14" fillId="2" borderId="51" xfId="1" applyNumberFormat="1" applyFont="1" applyFill="1" applyBorder="1" applyAlignment="1">
      <alignment horizontal="right" vertical="justify"/>
    </xf>
    <xf numFmtId="0" fontId="14" fillId="2" borderId="12" xfId="3" applyFont="1" applyFill="1" applyBorder="1" applyAlignment="1">
      <alignment vertical="justify"/>
    </xf>
    <xf numFmtId="0" fontId="14" fillId="2" borderId="13" xfId="3" applyFont="1" applyFill="1" applyBorder="1" applyAlignment="1">
      <alignment vertical="justify"/>
    </xf>
    <xf numFmtId="49" fontId="14" fillId="2" borderId="13" xfId="3" applyNumberFormat="1" applyFont="1" applyFill="1" applyBorder="1" applyAlignment="1">
      <alignment vertical="justify"/>
    </xf>
    <xf numFmtId="0" fontId="14" fillId="2" borderId="13" xfId="3" applyFont="1" applyFill="1" applyBorder="1" applyAlignment="1">
      <alignment horizontal="center" vertical="justify"/>
    </xf>
    <xf numFmtId="4" fontId="14" fillId="2" borderId="45" xfId="3" applyNumberFormat="1" applyFont="1" applyFill="1" applyBorder="1" applyAlignment="1">
      <alignment vertical="justify"/>
    </xf>
    <xf numFmtId="4" fontId="14" fillId="2" borderId="14" xfId="3" applyNumberFormat="1" applyFont="1" applyFill="1" applyBorder="1" applyAlignment="1">
      <alignment vertical="justify"/>
    </xf>
    <xf numFmtId="0" fontId="48" fillId="0" borderId="0" xfId="5" applyFont="1" applyBorder="1" applyAlignment="1">
      <alignment vertical="justify"/>
    </xf>
    <xf numFmtId="49" fontId="48" fillId="0" borderId="0" xfId="5" applyNumberFormat="1" applyFont="1" applyBorder="1" applyAlignment="1">
      <alignment vertical="justify"/>
    </xf>
    <xf numFmtId="0" fontId="48" fillId="0" borderId="0" xfId="5" applyFont="1" applyBorder="1" applyAlignment="1">
      <alignment horizontal="center" vertical="justify"/>
    </xf>
    <xf numFmtId="4" fontId="48" fillId="0" borderId="0" xfId="5" applyNumberFormat="1" applyFont="1" applyBorder="1" applyAlignment="1">
      <alignment vertical="justify"/>
    </xf>
    <xf numFmtId="4" fontId="56" fillId="0" borderId="0" xfId="5" applyNumberFormat="1" applyFont="1" applyBorder="1" applyAlignment="1">
      <alignment vertical="justify"/>
    </xf>
    <xf numFmtId="49" fontId="53" fillId="0" borderId="0" xfId="5" applyNumberFormat="1" applyFont="1"/>
    <xf numFmtId="3" fontId="57" fillId="0" borderId="0" xfId="5" applyNumberFormat="1" applyFont="1" applyBorder="1" applyAlignment="1">
      <alignment vertical="center"/>
    </xf>
    <xf numFmtId="169" fontId="53" fillId="0" borderId="0" xfId="5" applyNumberFormat="1" applyFont="1"/>
    <xf numFmtId="3" fontId="31" fillId="0" borderId="0" xfId="5" applyNumberFormat="1" applyFont="1" applyBorder="1" applyAlignment="1">
      <alignment vertical="justify"/>
    </xf>
    <xf numFmtId="3" fontId="31" fillId="0" borderId="19" xfId="5" applyNumberFormat="1" applyFont="1" applyBorder="1" applyAlignment="1">
      <alignment vertical="justify"/>
    </xf>
    <xf numFmtId="0" fontId="58" fillId="0" borderId="7" xfId="3" applyFont="1" applyBorder="1" applyAlignment="1">
      <alignment horizontal="left" indent="2"/>
    </xf>
    <xf numFmtId="3" fontId="5" fillId="0" borderId="34" xfId="5" applyNumberFormat="1" applyFont="1" applyBorder="1" applyAlignment="1">
      <alignment vertical="center"/>
    </xf>
    <xf numFmtId="3" fontId="5" fillId="0" borderId="6" xfId="5" applyNumberFormat="1" applyFont="1" applyBorder="1" applyAlignment="1">
      <alignment vertical="center"/>
    </xf>
    <xf numFmtId="0" fontId="58" fillId="0" borderId="7" xfId="3" applyFont="1" applyBorder="1" applyAlignment="1">
      <alignment horizontal="left" indent="3"/>
    </xf>
    <xf numFmtId="3" fontId="23" fillId="0" borderId="36" xfId="5" applyNumberFormat="1" applyFont="1" applyBorder="1" applyAlignment="1">
      <alignment vertical="center"/>
    </xf>
    <xf numFmtId="3" fontId="23" fillId="0" borderId="8" xfId="5" applyNumberFormat="1" applyFont="1" applyBorder="1" applyAlignment="1">
      <alignment vertical="center"/>
    </xf>
    <xf numFmtId="0" fontId="59" fillId="0" borderId="7" xfId="3" applyFont="1" applyBorder="1" applyAlignment="1">
      <alignment horizontal="left" indent="4"/>
    </xf>
    <xf numFmtId="3" fontId="3" fillId="0" borderId="36" xfId="5" applyNumberFormat="1" applyFont="1" applyBorder="1" applyAlignment="1">
      <alignment vertical="center"/>
    </xf>
    <xf numFmtId="3" fontId="25" fillId="0" borderId="36" xfId="5" applyNumberFormat="1" applyFont="1" applyBorder="1" applyAlignment="1">
      <alignment vertical="center"/>
    </xf>
    <xf numFmtId="3" fontId="25" fillId="0" borderId="8" xfId="5" applyNumberFormat="1" applyFont="1" applyBorder="1" applyAlignment="1">
      <alignment vertical="center"/>
    </xf>
    <xf numFmtId="3" fontId="5" fillId="0" borderId="36" xfId="5" applyNumberFormat="1" applyFont="1" applyBorder="1" applyAlignment="1">
      <alignment vertical="center"/>
    </xf>
    <xf numFmtId="0" fontId="58" fillId="0" borderId="7" xfId="3" applyFont="1" applyBorder="1" applyAlignment="1">
      <alignment horizontal="left" wrapText="1" indent="3"/>
    </xf>
    <xf numFmtId="3" fontId="5" fillId="0" borderId="8" xfId="5" applyNumberFormat="1" applyFont="1" applyBorder="1" applyAlignment="1">
      <alignment vertical="center"/>
    </xf>
    <xf numFmtId="0" fontId="59" fillId="0" borderId="7" xfId="3" applyFont="1" applyBorder="1" applyAlignment="1">
      <alignment horizontal="left" wrapText="1" indent="4"/>
    </xf>
    <xf numFmtId="0" fontId="3" fillId="0" borderId="12" xfId="5" applyFont="1" applyBorder="1" applyAlignment="1">
      <alignment vertical="justify"/>
    </xf>
    <xf numFmtId="3" fontId="3" fillId="0" borderId="13" xfId="5" applyNumberFormat="1" applyFont="1" applyBorder="1" applyAlignment="1">
      <alignment vertical="justify"/>
    </xf>
    <xf numFmtId="0" fontId="3" fillId="0" borderId="19" xfId="5" applyFont="1" applyBorder="1" applyAlignment="1">
      <alignment vertical="justify"/>
    </xf>
    <xf numFmtId="3" fontId="3" fillId="0" borderId="19" xfId="5" applyNumberFormat="1" applyFont="1" applyBorder="1" applyAlignment="1">
      <alignment vertical="justify"/>
    </xf>
    <xf numFmtId="0" fontId="6" fillId="2" borderId="4" xfId="3" applyFont="1" applyFill="1" applyBorder="1" applyAlignment="1">
      <alignment vertical="justify"/>
    </xf>
    <xf numFmtId="3" fontId="14" fillId="2" borderId="6" xfId="3" applyNumberFormat="1" applyFont="1" applyFill="1" applyBorder="1" applyAlignment="1">
      <alignment vertical="center"/>
    </xf>
    <xf numFmtId="0" fontId="14" fillId="2" borderId="7" xfId="3" applyFont="1" applyFill="1" applyBorder="1" applyAlignment="1">
      <alignment horizontal="center" vertical="justify"/>
    </xf>
    <xf numFmtId="3" fontId="14" fillId="2" borderId="8" xfId="3" applyNumberFormat="1" applyFont="1" applyFill="1" applyBorder="1" applyAlignment="1">
      <alignment vertical="center"/>
    </xf>
    <xf numFmtId="0" fontId="14" fillId="2" borderId="12" xfId="3" applyFont="1" applyFill="1" applyBorder="1" applyAlignment="1">
      <alignment horizontal="center" vertical="justify"/>
    </xf>
    <xf numFmtId="3" fontId="14" fillId="2" borderId="14" xfId="3" applyNumberFormat="1" applyFont="1" applyFill="1" applyBorder="1" applyAlignment="1">
      <alignment vertical="center"/>
    </xf>
    <xf numFmtId="0" fontId="53" fillId="0" borderId="0" xfId="1" applyFont="1"/>
    <xf numFmtId="0" fontId="27" fillId="0" borderId="0" xfId="3" applyFont="1"/>
    <xf numFmtId="0" fontId="54" fillId="0" borderId="0" xfId="1" applyFont="1"/>
    <xf numFmtId="0" fontId="31" fillId="0" borderId="19" xfId="1" quotePrefix="1" applyFont="1" applyBorder="1" applyAlignment="1">
      <alignment vertical="justify"/>
    </xf>
    <xf numFmtId="0" fontId="31" fillId="0" borderId="19" xfId="1" applyFont="1" applyBorder="1" applyAlignment="1">
      <alignment vertical="justify"/>
    </xf>
    <xf numFmtId="3" fontId="31" fillId="0" borderId="19" xfId="1" applyNumberFormat="1" applyFont="1" applyBorder="1" applyAlignment="1">
      <alignment vertical="justify"/>
    </xf>
    <xf numFmtId="0" fontId="5" fillId="0" borderId="0" xfId="3" applyFont="1" applyBorder="1" applyAlignment="1">
      <alignment vertical="center"/>
    </xf>
    <xf numFmtId="0" fontId="27" fillId="0" borderId="41" xfId="1" applyFont="1" applyBorder="1"/>
    <xf numFmtId="3" fontId="25" fillId="0" borderId="0" xfId="1" applyNumberFormat="1" applyFont="1" applyFill="1" applyBorder="1" applyAlignment="1">
      <alignment vertical="center"/>
    </xf>
    <xf numFmtId="3" fontId="31" fillId="0" borderId="8" xfId="1" applyNumberFormat="1" applyFont="1" applyBorder="1" applyAlignment="1">
      <alignment vertical="justify"/>
    </xf>
    <xf numFmtId="49" fontId="3" fillId="0" borderId="0" xfId="7" applyNumberFormat="1" applyFont="1" applyBorder="1" applyAlignment="1">
      <alignment horizontal="center" vertical="center"/>
    </xf>
    <xf numFmtId="0" fontId="8" fillId="0" borderId="33" xfId="1" applyFont="1" applyBorder="1" applyAlignment="1">
      <alignment horizontal="left" vertical="center" wrapText="1"/>
    </xf>
    <xf numFmtId="0" fontId="27" fillId="0" borderId="0" xfId="1" applyFont="1" applyBorder="1"/>
    <xf numFmtId="3" fontId="60" fillId="0" borderId="0" xfId="1" applyNumberFormat="1" applyFont="1" applyFill="1" applyBorder="1" applyAlignment="1">
      <alignment vertical="center"/>
    </xf>
    <xf numFmtId="0" fontId="3" fillId="0" borderId="33" xfId="7" applyFont="1" applyFill="1" applyBorder="1" applyAlignment="1">
      <alignment horizontal="justify" vertical="center" wrapText="1"/>
    </xf>
    <xf numFmtId="3" fontId="3" fillId="0" borderId="8" xfId="1" applyNumberFormat="1" applyFont="1" applyBorder="1" applyAlignment="1">
      <alignment vertical="justify"/>
    </xf>
    <xf numFmtId="0" fontId="3" fillId="0" borderId="33" xfId="7" applyFont="1" applyFill="1" applyBorder="1" applyAlignment="1">
      <alignment horizontal="left" wrapText="1"/>
    </xf>
    <xf numFmtId="0" fontId="3" fillId="0" borderId="33" xfId="7" applyFont="1" applyFill="1" applyBorder="1"/>
    <xf numFmtId="0" fontId="3" fillId="0" borderId="33" xfId="7" applyFont="1" applyFill="1" applyBorder="1" applyAlignment="1">
      <alignment horizontal="left" vertical="center"/>
    </xf>
    <xf numFmtId="0" fontId="3" fillId="0" borderId="0" xfId="7" quotePrefix="1" applyFont="1" applyBorder="1" applyAlignment="1">
      <alignment horizontal="center" vertical="top"/>
    </xf>
    <xf numFmtId="0" fontId="3" fillId="0" borderId="33" xfId="7" applyFont="1" applyFill="1" applyBorder="1" applyAlignment="1">
      <alignment horizontal="justify" vertical="center"/>
    </xf>
    <xf numFmtId="0" fontId="3" fillId="0" borderId="33" xfId="7" applyFont="1" applyFill="1" applyBorder="1" applyAlignment="1">
      <alignment vertical="center"/>
    </xf>
    <xf numFmtId="0" fontId="3" fillId="0" borderId="0" xfId="7" applyFont="1" applyBorder="1" applyAlignment="1">
      <alignment horizontal="center" vertical="top"/>
    </xf>
    <xf numFmtId="0" fontId="3" fillId="0" borderId="33" xfId="7" applyFont="1" applyFill="1" applyBorder="1" applyAlignment="1">
      <alignment horizontal="justify"/>
    </xf>
    <xf numFmtId="0" fontId="3" fillId="0" borderId="0" xfId="7" quotePrefix="1" applyFont="1" applyBorder="1" applyAlignment="1">
      <alignment horizontal="center"/>
    </xf>
    <xf numFmtId="0" fontId="3" fillId="0" borderId="0" xfId="7" applyFont="1" applyBorder="1" applyAlignment="1">
      <alignment horizontal="center"/>
    </xf>
    <xf numFmtId="49" fontId="3" fillId="0" borderId="0" xfId="7" applyNumberFormat="1" applyFont="1" applyBorder="1" applyAlignment="1">
      <alignment horizontal="center"/>
    </xf>
    <xf numFmtId="0" fontId="3" fillId="0" borderId="33" xfId="7" applyFont="1" applyFill="1" applyBorder="1" applyAlignment="1">
      <alignment vertical="center" wrapText="1"/>
    </xf>
    <xf numFmtId="0" fontId="3" fillId="0" borderId="33" xfId="7" applyFont="1" applyFill="1" applyBorder="1" applyAlignment="1">
      <alignment wrapText="1"/>
    </xf>
    <xf numFmtId="0" fontId="3" fillId="0" borderId="33" xfId="7" applyFont="1" applyFill="1" applyBorder="1" applyAlignment="1">
      <alignment horizontal="justify" vertical="top"/>
    </xf>
    <xf numFmtId="3" fontId="61" fillId="0" borderId="0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justify"/>
    </xf>
    <xf numFmtId="0" fontId="3" fillId="0" borderId="12" xfId="1" quotePrefix="1" applyFont="1" applyBorder="1" applyAlignment="1">
      <alignment horizontal="center" vertical="top"/>
    </xf>
    <xf numFmtId="0" fontId="3" fillId="0" borderId="13" xfId="1" quotePrefix="1" applyFont="1" applyBorder="1" applyAlignment="1">
      <alignment horizontal="center" vertical="top"/>
    </xf>
    <xf numFmtId="0" fontId="3" fillId="0" borderId="32" xfId="1" applyFont="1" applyBorder="1" applyAlignment="1">
      <alignment vertical="justify"/>
    </xf>
    <xf numFmtId="3" fontId="25" fillId="0" borderId="58" xfId="1" applyNumberFormat="1" applyFont="1" applyBorder="1" applyAlignment="1">
      <alignment vertical="justify"/>
    </xf>
    <xf numFmtId="3" fontId="3" fillId="0" borderId="14" xfId="1" applyNumberFormat="1" applyFont="1" applyBorder="1" applyAlignment="1">
      <alignment vertical="justify"/>
    </xf>
    <xf numFmtId="0" fontId="3" fillId="0" borderId="0" xfId="1" quotePrefix="1" applyFont="1" applyBorder="1" applyAlignment="1">
      <alignment horizontal="center" vertical="justify"/>
    </xf>
    <xf numFmtId="0" fontId="3" fillId="0" borderId="0" xfId="1" applyFont="1" applyBorder="1" applyAlignment="1">
      <alignment vertical="justify"/>
    </xf>
    <xf numFmtId="3" fontId="25" fillId="0" borderId="55" xfId="1" applyNumberFormat="1" applyFont="1" applyBorder="1" applyAlignment="1">
      <alignment vertical="justify"/>
    </xf>
    <xf numFmtId="3" fontId="3" fillId="0" borderId="0" xfId="1" applyNumberFormat="1" applyFont="1" applyBorder="1" applyAlignment="1">
      <alignment vertical="justify"/>
    </xf>
    <xf numFmtId="0" fontId="53" fillId="0" borderId="0" xfId="1" applyFont="1" applyAlignment="1">
      <alignment horizontal="center"/>
    </xf>
    <xf numFmtId="3" fontId="53" fillId="0" borderId="0" xfId="1" applyNumberFormat="1" applyFont="1"/>
    <xf numFmtId="0" fontId="57" fillId="0" borderId="0" xfId="1" applyFont="1"/>
    <xf numFmtId="0" fontId="62" fillId="0" borderId="0" xfId="3" applyFont="1" applyFill="1" applyAlignment="1">
      <alignment vertical="center"/>
    </xf>
    <xf numFmtId="0" fontId="14" fillId="2" borderId="57" xfId="3" applyFont="1" applyFill="1" applyBorder="1" applyAlignment="1">
      <alignment horizontal="center" vertical="center"/>
    </xf>
    <xf numFmtId="0" fontId="5" fillId="0" borderId="4" xfId="3" applyFont="1" applyBorder="1" applyAlignment="1">
      <alignment vertical="center"/>
    </xf>
    <xf numFmtId="0" fontId="27" fillId="0" borderId="5" xfId="1" applyFont="1" applyBorder="1"/>
    <xf numFmtId="3" fontId="3" fillId="0" borderId="56" xfId="5" applyNumberFormat="1" applyFont="1" applyBorder="1" applyAlignment="1">
      <alignment vertical="center"/>
    </xf>
    <xf numFmtId="0" fontId="8" fillId="0" borderId="0" xfId="1" applyFont="1" applyBorder="1" applyAlignment="1">
      <alignment horizontal="justify" vertical="center" wrapText="1"/>
    </xf>
    <xf numFmtId="0" fontId="5" fillId="0" borderId="0" xfId="5" applyFont="1" applyFill="1" applyBorder="1" applyAlignment="1">
      <alignment horizontal="left" vertical="top"/>
    </xf>
    <xf numFmtId="0" fontId="3" fillId="0" borderId="13" xfId="1" applyFont="1" applyBorder="1" applyAlignment="1">
      <alignment vertical="justify"/>
    </xf>
    <xf numFmtId="0" fontId="3" fillId="0" borderId="57" xfId="1" applyFont="1" applyBorder="1" applyAlignment="1">
      <alignment vertical="justify"/>
    </xf>
    <xf numFmtId="0" fontId="3" fillId="0" borderId="45" xfId="1" applyFont="1" applyBorder="1" applyAlignment="1">
      <alignment vertical="justify"/>
    </xf>
    <xf numFmtId="0" fontId="50" fillId="2" borderId="4" xfId="1" quotePrefix="1" applyFont="1" applyFill="1" applyBorder="1" applyAlignment="1">
      <alignment vertical="justify"/>
    </xf>
    <xf numFmtId="0" fontId="50" fillId="2" borderId="5" xfId="1" quotePrefix="1" applyFont="1" applyFill="1" applyBorder="1" applyAlignment="1">
      <alignment vertical="justify"/>
    </xf>
    <xf numFmtId="0" fontId="50" fillId="2" borderId="5" xfId="1" applyFont="1" applyFill="1" applyBorder="1" applyAlignment="1">
      <alignment vertical="justify"/>
    </xf>
    <xf numFmtId="0" fontId="50" fillId="2" borderId="56" xfId="1" applyFont="1" applyFill="1" applyBorder="1" applyAlignment="1">
      <alignment vertical="justify"/>
    </xf>
    <xf numFmtId="0" fontId="50" fillId="2" borderId="44" xfId="1" applyFont="1" applyFill="1" applyBorder="1" applyAlignment="1">
      <alignment vertical="justify"/>
    </xf>
    <xf numFmtId="0" fontId="49" fillId="2" borderId="7" xfId="1" applyFont="1" applyFill="1" applyBorder="1" applyAlignment="1">
      <alignment vertical="justify"/>
    </xf>
    <xf numFmtId="0" fontId="49" fillId="2" borderId="0" xfId="1" applyFont="1" applyFill="1" applyBorder="1" applyAlignment="1">
      <alignment vertical="justify"/>
    </xf>
    <xf numFmtId="0" fontId="49" fillId="2" borderId="0" xfId="1" applyFont="1" applyFill="1" applyBorder="1" applyAlignment="1">
      <alignment horizontal="center" vertical="justify"/>
    </xf>
    <xf numFmtId="169" fontId="49" fillId="2" borderId="51" xfId="1" applyNumberFormat="1" applyFont="1" applyFill="1" applyBorder="1" applyAlignment="1">
      <alignment horizontal="right" vertical="justify"/>
    </xf>
    <xf numFmtId="169" fontId="49" fillId="2" borderId="42" xfId="1" applyNumberFormat="1" applyFont="1" applyFill="1" applyBorder="1" applyAlignment="1">
      <alignment horizontal="right" vertical="justify"/>
    </xf>
    <xf numFmtId="0" fontId="49" fillId="2" borderId="12" xfId="1" applyFont="1" applyFill="1" applyBorder="1" applyAlignment="1">
      <alignment vertical="justify"/>
    </xf>
    <xf numFmtId="0" fontId="49" fillId="2" borderId="13" xfId="1" applyFont="1" applyFill="1" applyBorder="1" applyAlignment="1">
      <alignment vertical="justify"/>
    </xf>
    <xf numFmtId="0" fontId="49" fillId="2" borderId="13" xfId="1" applyFont="1" applyFill="1" applyBorder="1" applyAlignment="1">
      <alignment horizontal="center" vertical="justify"/>
    </xf>
    <xf numFmtId="0" fontId="49" fillId="2" borderId="57" xfId="1" applyFont="1" applyFill="1" applyBorder="1" applyAlignment="1">
      <alignment horizontal="center" vertical="justify"/>
    </xf>
    <xf numFmtId="0" fontId="49" fillId="2" borderId="45" xfId="1" applyFont="1" applyFill="1" applyBorder="1" applyAlignment="1">
      <alignment horizontal="center" vertical="justify"/>
    </xf>
    <xf numFmtId="0" fontId="1" fillId="0" borderId="0" xfId="11"/>
    <xf numFmtId="0" fontId="27" fillId="0" borderId="0" xfId="3" applyFont="1" applyBorder="1"/>
    <xf numFmtId="0" fontId="27" fillId="0" borderId="0" xfId="3" applyFont="1" applyBorder="1" applyAlignment="1">
      <alignment wrapText="1"/>
    </xf>
    <xf numFmtId="0" fontId="31" fillId="0" borderId="7" xfId="1" quotePrefix="1" applyFont="1" applyBorder="1" applyAlignment="1">
      <alignment vertical="justify"/>
    </xf>
    <xf numFmtId="0" fontId="31" fillId="0" borderId="0" xfId="1" quotePrefix="1" applyFont="1" applyBorder="1" applyAlignment="1">
      <alignment vertical="justify" wrapText="1"/>
    </xf>
    <xf numFmtId="0" fontId="31" fillId="0" borderId="38" xfId="1" applyFont="1" applyBorder="1" applyAlignment="1">
      <alignment vertical="justify"/>
    </xf>
    <xf numFmtId="0" fontId="58" fillId="0" borderId="7" xfId="12" applyFont="1" applyBorder="1"/>
    <xf numFmtId="0" fontId="12" fillId="0" borderId="0" xfId="11" applyFont="1" applyBorder="1" applyAlignment="1">
      <alignment wrapText="1"/>
    </xf>
    <xf numFmtId="3" fontId="58" fillId="0" borderId="38" xfId="11" applyNumberFormat="1" applyFont="1" applyBorder="1"/>
    <xf numFmtId="0" fontId="12" fillId="0" borderId="7" xfId="12" applyFont="1" applyBorder="1" applyAlignment="1">
      <alignment horizontal="left" indent="2"/>
    </xf>
    <xf numFmtId="3" fontId="12" fillId="0" borderId="38" xfId="11" applyNumberFormat="1" applyFont="1" applyBorder="1"/>
    <xf numFmtId="0" fontId="59" fillId="0" borderId="7" xfId="12" applyFont="1" applyBorder="1"/>
    <xf numFmtId="0" fontId="59" fillId="0" borderId="0" xfId="12" applyFont="1" applyBorder="1" applyAlignment="1">
      <alignment wrapText="1"/>
    </xf>
    <xf numFmtId="3" fontId="59" fillId="0" borderId="38" xfId="12" applyNumberFormat="1" applyFont="1" applyBorder="1"/>
    <xf numFmtId="3" fontId="1" fillId="0" borderId="0" xfId="11" applyNumberFormat="1"/>
    <xf numFmtId="0" fontId="59" fillId="0" borderId="33" xfId="12" applyFont="1" applyBorder="1" applyAlignment="1">
      <alignment wrapText="1"/>
    </xf>
    <xf numFmtId="0" fontId="53" fillId="0" borderId="0" xfId="1" applyFont="1" applyBorder="1"/>
    <xf numFmtId="0" fontId="59" fillId="0" borderId="7" xfId="12" applyFont="1" applyBorder="1" applyAlignment="1">
      <alignment vertical="center"/>
    </xf>
    <xf numFmtId="3" fontId="2" fillId="0" borderId="0" xfId="11" applyNumberFormat="1" applyFont="1"/>
    <xf numFmtId="0" fontId="3" fillId="0" borderId="7" xfId="1" quotePrefix="1" applyFont="1" applyBorder="1" applyAlignment="1">
      <alignment horizontal="center" vertical="justify"/>
    </xf>
    <xf numFmtId="0" fontId="3" fillId="0" borderId="0" xfId="1" quotePrefix="1" applyFont="1" applyBorder="1" applyAlignment="1">
      <alignment horizontal="center" vertical="justify" wrapText="1"/>
    </xf>
    <xf numFmtId="3" fontId="25" fillId="0" borderId="48" xfId="1" applyNumberFormat="1" applyFont="1" applyBorder="1" applyAlignment="1">
      <alignment vertical="justify"/>
    </xf>
    <xf numFmtId="0" fontId="50" fillId="2" borderId="5" xfId="1" quotePrefix="1" applyFont="1" applyFill="1" applyBorder="1" applyAlignment="1">
      <alignment vertical="justify" wrapText="1"/>
    </xf>
    <xf numFmtId="0" fontId="53" fillId="0" borderId="0" xfId="1" applyFont="1" applyAlignment="1">
      <alignment wrapText="1"/>
    </xf>
    <xf numFmtId="0" fontId="53" fillId="0" borderId="0" xfId="1" applyFont="1" applyAlignment="1">
      <alignment horizontal="center" wrapText="1"/>
    </xf>
    <xf numFmtId="0" fontId="9" fillId="0" borderId="2" xfId="1" applyFont="1" applyFill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7" xfId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9" fillId="0" borderId="8" xfId="1" applyFont="1" applyFill="1" applyBorder="1" applyAlignment="1">
      <alignment vertical="center" wrapText="1"/>
    </xf>
    <xf numFmtId="3" fontId="9" fillId="0" borderId="2" xfId="1" applyNumberFormat="1" applyFont="1" applyFill="1" applyBorder="1" applyAlignment="1">
      <alignment horizontal="right" vertical="center" wrapText="1"/>
    </xf>
    <xf numFmtId="0" fontId="64" fillId="0" borderId="8" xfId="1" applyFont="1" applyFill="1" applyBorder="1" applyAlignment="1">
      <alignment vertical="center" wrapText="1"/>
    </xf>
    <xf numFmtId="3" fontId="65" fillId="0" borderId="2" xfId="1" applyNumberFormat="1" applyFont="1" applyFill="1" applyBorder="1" applyAlignment="1">
      <alignment horizontal="right" vertical="center" wrapText="1"/>
    </xf>
    <xf numFmtId="3" fontId="14" fillId="2" borderId="1" xfId="3" applyNumberFormat="1" applyFont="1" applyFill="1" applyBorder="1" applyAlignment="1">
      <alignment horizontal="right" vertical="center" wrapText="1"/>
    </xf>
    <xf numFmtId="0" fontId="3" fillId="0" borderId="7" xfId="1" quotePrefix="1" applyFont="1" applyBorder="1" applyAlignment="1"/>
    <xf numFmtId="0" fontId="3" fillId="0" borderId="7" xfId="1" applyFont="1" applyBorder="1" applyAlignment="1"/>
    <xf numFmtId="0" fontId="3" fillId="0" borderId="33" xfId="1" applyFont="1" applyBorder="1" applyAlignment="1">
      <alignment horizontal="justify" vertical="center" wrapText="1"/>
    </xf>
    <xf numFmtId="0" fontId="47" fillId="0" borderId="33" xfId="1" applyFont="1" applyBorder="1" applyAlignment="1">
      <alignment horizontal="justify" vertical="center" wrapText="1"/>
    </xf>
    <xf numFmtId="0" fontId="3" fillId="0" borderId="12" xfId="1" quotePrefix="1" applyFont="1" applyBorder="1" applyAlignment="1"/>
    <xf numFmtId="0" fontId="3" fillId="0" borderId="0" xfId="1" quotePrefix="1" applyFont="1" applyBorder="1" applyAlignment="1"/>
    <xf numFmtId="0" fontId="4" fillId="0" borderId="0" xfId="3" applyFont="1" applyAlignment="1">
      <alignment vertical="center"/>
    </xf>
    <xf numFmtId="170" fontId="3" fillId="0" borderId="0" xfId="1" applyNumberFormat="1"/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5" fillId="0" borderId="0" xfId="3" quotePrefix="1" applyFont="1" applyAlignment="1">
      <alignment vertical="center" wrapText="1"/>
    </xf>
    <xf numFmtId="0" fontId="5" fillId="0" borderId="0" xfId="3" quotePrefix="1" applyFont="1" applyAlignment="1">
      <alignment vertical="center"/>
    </xf>
    <xf numFmtId="0" fontId="25" fillId="0" borderId="0" xfId="3" applyFont="1" applyBorder="1"/>
    <xf numFmtId="0" fontId="51" fillId="0" borderId="0" xfId="1" applyFont="1"/>
    <xf numFmtId="0" fontId="19" fillId="0" borderId="0" xfId="1" applyFont="1"/>
    <xf numFmtId="0" fontId="25" fillId="0" borderId="0" xfId="1" applyFont="1"/>
    <xf numFmtId="0" fontId="3" fillId="0" borderId="19" xfId="1" quotePrefix="1" applyFont="1" applyBorder="1" applyAlignment="1">
      <alignment vertical="justify"/>
    </xf>
    <xf numFmtId="0" fontId="3" fillId="0" borderId="19" xfId="1" applyFont="1" applyBorder="1" applyAlignment="1">
      <alignment vertical="justify"/>
    </xf>
    <xf numFmtId="3" fontId="3" fillId="0" borderId="19" xfId="1" applyNumberFormat="1" applyFont="1" applyBorder="1" applyAlignment="1">
      <alignment vertical="justify"/>
    </xf>
    <xf numFmtId="0" fontId="47" fillId="0" borderId="0" xfId="1" applyFont="1" applyBorder="1" applyAlignment="1">
      <alignment horizontal="justify" vertical="center"/>
    </xf>
    <xf numFmtId="3" fontId="47" fillId="0" borderId="36" xfId="13" applyNumberFormat="1" applyFont="1" applyBorder="1" applyAlignment="1">
      <alignment vertical="center"/>
    </xf>
    <xf numFmtId="3" fontId="47" fillId="0" borderId="42" xfId="13" applyNumberFormat="1" applyFont="1" applyBorder="1" applyAlignment="1">
      <alignment vertical="center"/>
    </xf>
    <xf numFmtId="3" fontId="47" fillId="0" borderId="42" xfId="1" applyNumberFormat="1" applyFont="1" applyBorder="1" applyAlignment="1">
      <alignment vertical="center"/>
    </xf>
    <xf numFmtId="3" fontId="3" fillId="0" borderId="42" xfId="1" applyNumberFormat="1" applyFont="1" applyBorder="1" applyAlignment="1"/>
    <xf numFmtId="3" fontId="47" fillId="0" borderId="8" xfId="1" applyNumberFormat="1" applyFont="1" applyBorder="1" applyAlignment="1">
      <alignment vertical="center"/>
    </xf>
    <xf numFmtId="3" fontId="3" fillId="0" borderId="36" xfId="1" applyNumberFormat="1" applyFont="1" applyBorder="1" applyAlignment="1"/>
    <xf numFmtId="0" fontId="3" fillId="0" borderId="0" xfId="1" applyFont="1" applyBorder="1" applyAlignment="1">
      <alignment horizontal="justify" vertical="center"/>
    </xf>
    <xf numFmtId="3" fontId="3" fillId="0" borderId="42" xfId="13" applyNumberFormat="1" applyFont="1" applyBorder="1" applyAlignment="1"/>
    <xf numFmtId="3" fontId="3" fillId="0" borderId="8" xfId="1" applyNumberFormat="1" applyFont="1" applyBorder="1" applyAlignment="1">
      <alignment vertical="center"/>
    </xf>
    <xf numFmtId="0" fontId="47" fillId="0" borderId="42" xfId="14" applyFont="1" applyBorder="1" applyAlignment="1">
      <alignment horizontal="center"/>
    </xf>
    <xf numFmtId="3" fontId="67" fillId="0" borderId="42" xfId="14" applyNumberFormat="1" applyFont="1" applyBorder="1"/>
    <xf numFmtId="3" fontId="3" fillId="0" borderId="36" xfId="1" applyNumberFormat="1" applyFont="1" applyBorder="1" applyAlignment="1">
      <alignment vertical="top"/>
    </xf>
    <xf numFmtId="3" fontId="3" fillId="0" borderId="42" xfId="1" applyNumberFormat="1" applyFont="1" applyBorder="1" applyAlignment="1">
      <alignment vertical="top"/>
    </xf>
    <xf numFmtId="3" fontId="47" fillId="0" borderId="42" xfId="1" applyNumberFormat="1" applyFont="1" applyBorder="1" applyAlignment="1">
      <alignment vertical="top"/>
    </xf>
    <xf numFmtId="3" fontId="47" fillId="0" borderId="42" xfId="13" applyNumberFormat="1" applyFont="1" applyBorder="1" applyAlignment="1">
      <alignment vertical="top"/>
    </xf>
    <xf numFmtId="3" fontId="3" fillId="0" borderId="42" xfId="13" applyNumberFormat="1" applyFont="1" applyBorder="1" applyAlignment="1">
      <alignment vertical="top"/>
    </xf>
    <xf numFmtId="0" fontId="3" fillId="0" borderId="0" xfId="1" applyFont="1" applyBorder="1" applyAlignment="1">
      <alignment horizontal="left" vertical="center"/>
    </xf>
    <xf numFmtId="3" fontId="3" fillId="0" borderId="36" xfId="13" applyNumberFormat="1" applyFont="1" applyBorder="1" applyAlignment="1"/>
    <xf numFmtId="3" fontId="47" fillId="0" borderId="36" xfId="1" applyNumberFormat="1" applyFont="1" applyBorder="1" applyAlignment="1">
      <alignment vertical="center"/>
    </xf>
    <xf numFmtId="0" fontId="47" fillId="0" borderId="33" xfId="1" applyFont="1" applyFill="1" applyBorder="1" applyAlignment="1">
      <alignment horizontal="justify" vertical="center"/>
    </xf>
    <xf numFmtId="3" fontId="3" fillId="0" borderId="0" xfId="1" applyNumberFormat="1" applyFont="1" applyBorder="1" applyAlignment="1"/>
    <xf numFmtId="3" fontId="3" fillId="0" borderId="42" xfId="1" applyNumberFormat="1" applyFont="1" applyBorder="1" applyAlignment="1">
      <alignment vertical="center"/>
    </xf>
    <xf numFmtId="3" fontId="47" fillId="0" borderId="0" xfId="1" applyNumberFormat="1" applyFont="1" applyBorder="1" applyAlignment="1">
      <alignment vertical="center"/>
    </xf>
    <xf numFmtId="3" fontId="47" fillId="0" borderId="0" xfId="1" applyNumberFormat="1" applyFont="1" applyBorder="1" applyAlignment="1">
      <alignment vertical="top"/>
    </xf>
    <xf numFmtId="3" fontId="3" fillId="0" borderId="42" xfId="13" applyNumberFormat="1" applyFont="1" applyBorder="1" applyAlignment="1">
      <alignment vertical="center"/>
    </xf>
    <xf numFmtId="0" fontId="3" fillId="0" borderId="32" xfId="1" applyFont="1" applyBorder="1" applyAlignment="1"/>
    <xf numFmtId="3" fontId="3" fillId="0" borderId="13" xfId="1" applyNumberFormat="1" applyFont="1" applyBorder="1" applyAlignment="1"/>
    <xf numFmtId="3" fontId="3" fillId="0" borderId="45" xfId="1" applyNumberFormat="1" applyFont="1" applyBorder="1" applyAlignment="1"/>
    <xf numFmtId="3" fontId="3" fillId="0" borderId="14" xfId="1" applyNumberFormat="1" applyFont="1" applyBorder="1" applyAlignment="1"/>
    <xf numFmtId="0" fontId="3" fillId="0" borderId="0" xfId="1" applyFont="1" applyBorder="1" applyAlignment="1"/>
    <xf numFmtId="0" fontId="3" fillId="0" borderId="0" xfId="1" applyFont="1" applyBorder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center"/>
    </xf>
    <xf numFmtId="3" fontId="14" fillId="2" borderId="44" xfId="1" applyNumberFormat="1" applyFont="1" applyFill="1" applyBorder="1" applyAlignment="1">
      <alignment horizontal="center" vertical="center"/>
    </xf>
    <xf numFmtId="3" fontId="14" fillId="2" borderId="42" xfId="1" applyNumberFormat="1" applyFont="1" applyFill="1" applyBorder="1" applyAlignment="1">
      <alignment horizontal="center" vertical="center"/>
    </xf>
    <xf numFmtId="3" fontId="14" fillId="2" borderId="45" xfId="1" applyNumberFormat="1" applyFont="1" applyFill="1" applyBorder="1" applyAlignment="1">
      <alignment horizontal="center" vertical="center"/>
    </xf>
    <xf numFmtId="0" fontId="14" fillId="2" borderId="44" xfId="3" applyFont="1" applyFill="1" applyBorder="1" applyAlignment="1">
      <alignment horizontal="center"/>
    </xf>
    <xf numFmtId="0" fontId="14" fillId="2" borderId="5" xfId="3" applyFont="1" applyFill="1" applyBorder="1" applyAlignment="1">
      <alignment horizontal="center"/>
    </xf>
    <xf numFmtId="0" fontId="14" fillId="2" borderId="34" xfId="3" applyFont="1" applyFill="1" applyBorder="1" applyAlignment="1">
      <alignment horizontal="center"/>
    </xf>
    <xf numFmtId="0" fontId="14" fillId="2" borderId="47" xfId="3" applyFont="1" applyFill="1" applyBorder="1" applyAlignment="1">
      <alignment horizontal="center"/>
    </xf>
    <xf numFmtId="0" fontId="14" fillId="2" borderId="45" xfId="3" applyFont="1" applyFill="1" applyBorder="1" applyAlignment="1">
      <alignment horizontal="center"/>
    </xf>
    <xf numFmtId="0" fontId="14" fillId="2" borderId="13" xfId="3" applyFont="1" applyFill="1" applyBorder="1" applyAlignment="1">
      <alignment horizontal="center"/>
    </xf>
    <xf numFmtId="0" fontId="49" fillId="2" borderId="39" xfId="3" applyFont="1" applyFill="1" applyBorder="1" applyAlignment="1">
      <alignment horizontal="center"/>
    </xf>
    <xf numFmtId="0" fontId="49" fillId="2" borderId="48" xfId="3" applyFont="1" applyFill="1" applyBorder="1" applyAlignment="1">
      <alignment horizontal="center"/>
    </xf>
    <xf numFmtId="0" fontId="3" fillId="0" borderId="63" xfId="3" applyFont="1" applyBorder="1" applyAlignment="1">
      <alignment vertical="center"/>
    </xf>
    <xf numFmtId="170" fontId="3" fillId="0" borderId="64" xfId="8" applyNumberFormat="1" applyFont="1" applyBorder="1" applyAlignment="1">
      <alignment vertical="center"/>
    </xf>
    <xf numFmtId="170" fontId="3" fillId="0" borderId="64" xfId="8" applyNumberFormat="1" applyFont="1" applyFill="1" applyBorder="1" applyAlignment="1">
      <alignment vertical="center"/>
    </xf>
    <xf numFmtId="170" fontId="3" fillId="0" borderId="65" xfId="8" applyNumberFormat="1" applyFont="1" applyBorder="1" applyAlignment="1">
      <alignment vertical="center"/>
    </xf>
    <xf numFmtId="0" fontId="3" fillId="0" borderId="66" xfId="3" applyFont="1" applyBorder="1" applyAlignment="1">
      <alignment vertical="center"/>
    </xf>
    <xf numFmtId="170" fontId="3" fillId="0" borderId="31" xfId="8" applyNumberFormat="1" applyFont="1" applyBorder="1" applyAlignment="1">
      <alignment vertical="center"/>
    </xf>
    <xf numFmtId="170" fontId="3" fillId="0" borderId="31" xfId="8" applyNumberFormat="1" applyFont="1" applyFill="1" applyBorder="1" applyAlignment="1">
      <alignment vertical="center"/>
    </xf>
    <xf numFmtId="170" fontId="3" fillId="0" borderId="67" xfId="8" applyNumberFormat="1" applyFont="1" applyBorder="1" applyAlignment="1">
      <alignment vertical="center"/>
    </xf>
    <xf numFmtId="0" fontId="3" fillId="0" borderId="66" xfId="3" applyFont="1" applyFill="1" applyBorder="1" applyAlignment="1">
      <alignment vertical="center"/>
    </xf>
    <xf numFmtId="0" fontId="47" fillId="0" borderId="66" xfId="3" applyFont="1" applyBorder="1" applyAlignment="1">
      <alignment vertical="center"/>
    </xf>
    <xf numFmtId="170" fontId="47" fillId="0" borderId="31" xfId="8" applyNumberFormat="1" applyFont="1" applyBorder="1" applyAlignment="1">
      <alignment vertical="center"/>
    </xf>
    <xf numFmtId="170" fontId="47" fillId="0" borderId="67" xfId="8" applyNumberFormat="1" applyFont="1" applyBorder="1" applyAlignment="1">
      <alignment vertical="center"/>
    </xf>
    <xf numFmtId="170" fontId="3" fillId="0" borderId="31" xfId="3" applyNumberFormat="1" applyFont="1" applyFill="1" applyBorder="1" applyAlignment="1">
      <alignment vertical="center"/>
    </xf>
    <xf numFmtId="0" fontId="47" fillId="0" borderId="68" xfId="3" applyFont="1" applyBorder="1" applyAlignment="1">
      <alignment vertical="center"/>
    </xf>
    <xf numFmtId="170" fontId="47" fillId="0" borderId="30" xfId="8" applyNumberFormat="1" applyFont="1" applyBorder="1" applyAlignment="1">
      <alignment vertical="center"/>
    </xf>
    <xf numFmtId="170" fontId="47" fillId="0" borderId="62" xfId="8" applyNumberFormat="1" applyFont="1" applyBorder="1" applyAlignment="1">
      <alignment vertical="center"/>
    </xf>
    <xf numFmtId="0" fontId="14" fillId="2" borderId="69" xfId="3" applyFont="1" applyFill="1" applyBorder="1" applyAlignment="1">
      <alignment vertical="center"/>
    </xf>
    <xf numFmtId="170" fontId="14" fillId="2" borderId="46" xfId="3" applyNumberFormat="1" applyFont="1" applyFill="1" applyBorder="1" applyAlignment="1">
      <alignment vertical="center"/>
    </xf>
    <xf numFmtId="170" fontId="14" fillId="2" borderId="70" xfId="3" applyNumberFormat="1" applyFont="1" applyFill="1" applyBorder="1" applyAlignment="1">
      <alignment vertical="center"/>
    </xf>
    <xf numFmtId="0" fontId="3" fillId="0" borderId="0" xfId="15" applyFont="1" applyBorder="1"/>
    <xf numFmtId="0" fontId="3" fillId="0" borderId="0" xfId="15" applyFont="1" applyFill="1" applyBorder="1"/>
    <xf numFmtId="0" fontId="3" fillId="0" borderId="0" xfId="15" applyFont="1" applyFill="1" applyBorder="1" applyAlignment="1">
      <alignment horizontal="centerContinuous"/>
    </xf>
    <xf numFmtId="0" fontId="3" fillId="0" borderId="7" xfId="3" applyFont="1" applyBorder="1"/>
    <xf numFmtId="0" fontId="3" fillId="0" borderId="2" xfId="15" applyFont="1" applyBorder="1"/>
    <xf numFmtId="0" fontId="3" fillId="0" borderId="8" xfId="15" applyFont="1" applyBorder="1"/>
    <xf numFmtId="0" fontId="68" fillId="0" borderId="7" xfId="3" applyFont="1" applyBorder="1" applyAlignment="1">
      <alignment horizontal="left"/>
    </xf>
    <xf numFmtId="3" fontId="68" fillId="0" borderId="2" xfId="3" applyNumberFormat="1" applyFont="1" applyBorder="1"/>
    <xf numFmtId="3" fontId="68" fillId="0" borderId="8" xfId="3" applyNumberFormat="1" applyFont="1" applyBorder="1"/>
    <xf numFmtId="0" fontId="3" fillId="0" borderId="2" xfId="3" applyFont="1" applyBorder="1"/>
    <xf numFmtId="0" fontId="3" fillId="0" borderId="8" xfId="3" applyFont="1" applyBorder="1"/>
    <xf numFmtId="0" fontId="59" fillId="0" borderId="7" xfId="3" applyFont="1" applyBorder="1" applyAlignment="1">
      <alignment horizontal="left"/>
    </xf>
    <xf numFmtId="3" fontId="59" fillId="0" borderId="2" xfId="3" applyNumberFormat="1" applyFont="1" applyBorder="1"/>
    <xf numFmtId="3" fontId="59" fillId="0" borderId="8" xfId="3" applyNumberFormat="1" applyFont="1" applyBorder="1"/>
    <xf numFmtId="3" fontId="3" fillId="0" borderId="2" xfId="3" applyNumberFormat="1" applyFont="1" applyBorder="1"/>
    <xf numFmtId="3" fontId="3" fillId="0" borderId="2" xfId="3" applyNumberFormat="1" applyFont="1" applyBorder="1" applyAlignment="1">
      <alignment vertical="center"/>
    </xf>
    <xf numFmtId="3" fontId="59" fillId="0" borderId="8" xfId="3" applyNumberFormat="1" applyFont="1" applyBorder="1" applyAlignment="1">
      <alignment vertical="center"/>
    </xf>
    <xf numFmtId="0" fontId="3" fillId="0" borderId="7" xfId="3" applyFont="1" applyBorder="1" applyAlignment="1">
      <alignment horizontal="left" indent="1"/>
    </xf>
    <xf numFmtId="3" fontId="47" fillId="0" borderId="2" xfId="3" applyNumberFormat="1" applyFont="1" applyBorder="1"/>
    <xf numFmtId="0" fontId="47" fillId="0" borderId="8" xfId="3" applyFont="1" applyBorder="1"/>
    <xf numFmtId="0" fontId="59" fillId="0" borderId="12" xfId="3" applyFont="1" applyBorder="1" applyAlignment="1">
      <alignment horizontal="left"/>
    </xf>
    <xf numFmtId="3" fontId="3" fillId="0" borderId="3" xfId="3" applyNumberFormat="1" applyFont="1" applyBorder="1"/>
    <xf numFmtId="3" fontId="59" fillId="0" borderId="14" xfId="3" applyNumberFormat="1" applyFont="1" applyBorder="1"/>
    <xf numFmtId="3" fontId="3" fillId="0" borderId="8" xfId="3" applyNumberFormat="1" applyFont="1" applyBorder="1"/>
    <xf numFmtId="0" fontId="3" fillId="0" borderId="18" xfId="1" quotePrefix="1" applyFont="1" applyBorder="1" applyAlignment="1">
      <alignment vertical="justify"/>
    </xf>
    <xf numFmtId="3" fontId="3" fillId="0" borderId="20" xfId="1" applyNumberFormat="1" applyFont="1" applyBorder="1" applyAlignment="1">
      <alignment vertical="justify"/>
    </xf>
    <xf numFmtId="0" fontId="47" fillId="0" borderId="4" xfId="3" applyFont="1" applyBorder="1" applyAlignment="1">
      <alignment vertical="center"/>
    </xf>
    <xf numFmtId="0" fontId="47" fillId="0" borderId="5" xfId="3" applyFont="1" applyBorder="1" applyAlignment="1">
      <alignment vertical="center"/>
    </xf>
    <xf numFmtId="0" fontId="3" fillId="0" borderId="41" xfId="1" applyFont="1" applyBorder="1"/>
    <xf numFmtId="3" fontId="3" fillId="0" borderId="0" xfId="1" applyNumberFormat="1" applyFont="1" applyFill="1" applyBorder="1" applyAlignment="1">
      <alignment vertical="center"/>
    </xf>
    <xf numFmtId="0" fontId="8" fillId="0" borderId="7" xfId="1" quotePrefix="1" applyFont="1" applyBorder="1" applyAlignment="1">
      <alignment horizontal="right" vertical="center" wrapText="1"/>
    </xf>
    <xf numFmtId="3" fontId="47" fillId="0" borderId="0" xfId="1" applyNumberFormat="1" applyFont="1" applyFill="1" applyBorder="1" applyAlignment="1">
      <alignment vertical="center"/>
    </xf>
    <xf numFmtId="0" fontId="8" fillId="0" borderId="7" xfId="1" applyFont="1" applyBorder="1" applyAlignment="1">
      <alignment horizontal="right" vertical="center" wrapText="1"/>
    </xf>
    <xf numFmtId="0" fontId="16" fillId="0" borderId="33" xfId="1" applyFont="1" applyBorder="1" applyAlignment="1">
      <alignment horizontal="left" vertical="center" wrapText="1"/>
    </xf>
    <xf numFmtId="0" fontId="16" fillId="0" borderId="7" xfId="1" applyFont="1" applyBorder="1" applyAlignment="1">
      <alignment horizontal="right" vertical="center" wrapText="1"/>
    </xf>
    <xf numFmtId="0" fontId="47" fillId="0" borderId="33" xfId="7" applyFont="1" applyFill="1" applyBorder="1" applyAlignment="1">
      <alignment horizontal="justify" vertical="center"/>
    </xf>
    <xf numFmtId="3" fontId="3" fillId="0" borderId="58" xfId="1" applyNumberFormat="1" applyFont="1" applyBorder="1" applyAlignment="1">
      <alignment vertical="justify"/>
    </xf>
    <xf numFmtId="3" fontId="3" fillId="0" borderId="55" xfId="1" applyNumberFormat="1" applyFont="1" applyBorder="1" applyAlignment="1">
      <alignment vertical="justify"/>
    </xf>
    <xf numFmtId="0" fontId="16" fillId="0" borderId="2" xfId="1" applyFont="1" applyFill="1" applyBorder="1" applyAlignment="1">
      <alignment vertical="center" wrapText="1"/>
    </xf>
    <xf numFmtId="3" fontId="14" fillId="2" borderId="1" xfId="3" applyNumberFormat="1" applyFont="1" applyFill="1" applyBorder="1" applyAlignment="1">
      <alignment horizontal="center" vertical="center" wrapText="1"/>
    </xf>
    <xf numFmtId="2" fontId="3" fillId="0" borderId="0" xfId="1" applyNumberFormat="1" applyFont="1"/>
    <xf numFmtId="0" fontId="46" fillId="0" borderId="0" xfId="3" applyFont="1"/>
    <xf numFmtId="0" fontId="14" fillId="2" borderId="18" xfId="3" applyFont="1" applyFill="1" applyBorder="1" applyAlignment="1">
      <alignment horizontal="center" vertical="center"/>
    </xf>
    <xf numFmtId="3" fontId="14" fillId="2" borderId="1" xfId="3" applyNumberFormat="1" applyFont="1" applyFill="1" applyBorder="1" applyAlignment="1">
      <alignment vertical="center"/>
    </xf>
    <xf numFmtId="0" fontId="3" fillId="0" borderId="0" xfId="7" applyFont="1" applyFill="1" applyBorder="1" applyAlignment="1">
      <alignment horizontal="justify" vertical="center" wrapText="1"/>
    </xf>
    <xf numFmtId="0" fontId="3" fillId="0" borderId="0" xfId="7" applyFont="1" applyFill="1" applyBorder="1" applyAlignment="1">
      <alignment horizontal="left" wrapText="1"/>
    </xf>
    <xf numFmtId="0" fontId="3" fillId="0" borderId="0" xfId="7" applyFont="1" applyFill="1" applyBorder="1"/>
    <xf numFmtId="0" fontId="3" fillId="0" borderId="0" xfId="7" applyFont="1" applyFill="1" applyBorder="1" applyAlignment="1">
      <alignment horizontal="left" vertical="center"/>
    </xf>
    <xf numFmtId="0" fontId="3" fillId="0" borderId="0" xfId="7" applyFont="1" applyFill="1" applyBorder="1" applyAlignment="1">
      <alignment horizontal="justify" vertical="center"/>
    </xf>
    <xf numFmtId="0" fontId="3" fillId="0" borderId="0" xfId="7" applyFont="1" applyFill="1" applyBorder="1" applyAlignment="1">
      <alignment vertical="center"/>
    </xf>
    <xf numFmtId="0" fontId="3" fillId="0" borderId="0" xfId="7" applyFont="1" applyFill="1" applyBorder="1" applyAlignment="1">
      <alignment horizontal="justify"/>
    </xf>
    <xf numFmtId="0" fontId="3" fillId="0" borderId="0" xfId="7" applyFont="1" applyFill="1" applyBorder="1" applyAlignment="1">
      <alignment vertical="center" wrapText="1"/>
    </xf>
    <xf numFmtId="0" fontId="3" fillId="0" borderId="0" xfId="7" applyFont="1" applyFill="1" applyBorder="1" applyAlignment="1">
      <alignment wrapText="1"/>
    </xf>
    <xf numFmtId="0" fontId="3" fillId="0" borderId="0" xfId="7" applyFont="1" applyFill="1" applyBorder="1" applyAlignment="1">
      <alignment horizontal="justify" vertical="top"/>
    </xf>
    <xf numFmtId="3" fontId="14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top" wrapText="1"/>
    </xf>
    <xf numFmtId="3" fontId="14" fillId="2" borderId="20" xfId="3" applyNumberFormat="1" applyFont="1" applyFill="1" applyBorder="1" applyAlignment="1">
      <alignment horizontal="right" vertical="top" wrapText="1"/>
    </xf>
    <xf numFmtId="0" fontId="66" fillId="2" borderId="21" xfId="3" applyFont="1" applyFill="1" applyBorder="1" applyAlignment="1">
      <alignment horizontal="center" vertical="center"/>
    </xf>
    <xf numFmtId="0" fontId="66" fillId="2" borderId="3" xfId="3" applyFont="1" applyFill="1" applyBorder="1" applyAlignment="1">
      <alignment horizontal="center" vertical="center"/>
    </xf>
    <xf numFmtId="0" fontId="14" fillId="2" borderId="4" xfId="3" applyFont="1" applyFill="1" applyBorder="1"/>
    <xf numFmtId="0" fontId="14" fillId="2" borderId="12" xfId="3" applyFont="1" applyFill="1" applyBorder="1"/>
    <xf numFmtId="0" fontId="52" fillId="2" borderId="7" xfId="3" applyFont="1" applyFill="1" applyBorder="1" applyAlignment="1">
      <alignment horizontal="center"/>
    </xf>
    <xf numFmtId="0" fontId="24" fillId="2" borderId="0" xfId="3" applyFont="1" applyFill="1" applyBorder="1" applyAlignment="1">
      <alignment vertical="center"/>
    </xf>
    <xf numFmtId="0" fontId="24" fillId="2" borderId="42" xfId="3" applyFont="1" applyFill="1" applyBorder="1" applyAlignment="1">
      <alignment horizontal="left" vertical="center"/>
    </xf>
    <xf numFmtId="3" fontId="25" fillId="0" borderId="36" xfId="3" applyNumberFormat="1" applyFont="1" applyBorder="1" applyAlignment="1">
      <alignment vertical="center"/>
    </xf>
    <xf numFmtId="4" fontId="3" fillId="0" borderId="38" xfId="3" applyNumberFormat="1" applyFont="1" applyBorder="1" applyAlignment="1">
      <alignment vertical="center"/>
    </xf>
    <xf numFmtId="0" fontId="5" fillId="0" borderId="33" xfId="3" applyFont="1" applyBorder="1" applyAlignment="1">
      <alignment horizontal="center" vertical="center"/>
    </xf>
    <xf numFmtId="3" fontId="16" fillId="0" borderId="38" xfId="3" applyNumberFormat="1" applyFont="1" applyBorder="1"/>
    <xf numFmtId="0" fontId="16" fillId="0" borderId="38" xfId="3" applyFont="1" applyBorder="1"/>
    <xf numFmtId="3" fontId="59" fillId="0" borderId="38" xfId="3" applyNumberFormat="1" applyFont="1" applyBorder="1"/>
    <xf numFmtId="3" fontId="59" fillId="0" borderId="38" xfId="11" applyNumberFormat="1" applyFont="1" applyBorder="1"/>
    <xf numFmtId="0" fontId="59" fillId="0" borderId="9" xfId="12" applyFont="1" applyBorder="1"/>
    <xf numFmtId="0" fontId="59" fillId="0" borderId="10" xfId="12" applyFont="1" applyBorder="1" applyAlignment="1">
      <alignment wrapText="1"/>
    </xf>
    <xf numFmtId="3" fontId="59" fillId="0" borderId="65" xfId="11" applyNumberFormat="1" applyFont="1" applyBorder="1"/>
    <xf numFmtId="3" fontId="12" fillId="0" borderId="65" xfId="11" applyNumberFormat="1" applyFont="1" applyBorder="1"/>
    <xf numFmtId="3" fontId="59" fillId="0" borderId="8" xfId="11" applyNumberFormat="1" applyFont="1" applyBorder="1"/>
    <xf numFmtId="0" fontId="14" fillId="2" borderId="45" xfId="1" applyFont="1" applyFill="1" applyBorder="1" applyAlignment="1">
      <alignment horizontal="center" vertical="center"/>
    </xf>
    <xf numFmtId="0" fontId="47" fillId="0" borderId="13" xfId="3" applyFont="1" applyBorder="1" applyAlignment="1">
      <alignment horizontal="center" vertical="center"/>
    </xf>
    <xf numFmtId="0" fontId="47" fillId="0" borderId="32" xfId="3" applyFont="1" applyBorder="1" applyAlignment="1">
      <alignment horizontal="center" vertical="center"/>
    </xf>
    <xf numFmtId="0" fontId="47" fillId="0" borderId="13" xfId="3" applyFont="1" applyBorder="1" applyAlignment="1">
      <alignment horizontal="justify"/>
    </xf>
    <xf numFmtId="3" fontId="23" fillId="0" borderId="39" xfId="3" applyNumberFormat="1" applyFont="1" applyFill="1" applyBorder="1" applyAlignment="1">
      <alignment vertical="center"/>
    </xf>
    <xf numFmtId="4" fontId="25" fillId="0" borderId="48" xfId="3" applyNumberFormat="1" applyFont="1" applyBorder="1" applyAlignment="1">
      <alignment horizontal="center"/>
    </xf>
    <xf numFmtId="0" fontId="3" fillId="0" borderId="13" xfId="3" applyFont="1" applyBorder="1" applyAlignment="1">
      <alignment horizontal="justify"/>
    </xf>
    <xf numFmtId="3" fontId="25" fillId="0" borderId="39" xfId="3" applyNumberFormat="1" applyFont="1" applyFill="1" applyBorder="1" applyAlignment="1">
      <alignment vertical="center"/>
    </xf>
    <xf numFmtId="0" fontId="47" fillId="0" borderId="12" xfId="3" applyFont="1" applyBorder="1" applyAlignment="1">
      <alignment horizontal="center"/>
    </xf>
    <xf numFmtId="4" fontId="25" fillId="0" borderId="48" xfId="3" applyNumberFormat="1" applyFont="1" applyBorder="1" applyAlignment="1">
      <alignment horizontal="center" vertical="center"/>
    </xf>
    <xf numFmtId="0" fontId="12" fillId="0" borderId="9" xfId="12" applyFont="1" applyBorder="1" applyAlignment="1">
      <alignment horizontal="left" indent="2"/>
    </xf>
    <xf numFmtId="0" fontId="12" fillId="0" borderId="10" xfId="11" applyFont="1" applyBorder="1" applyAlignment="1">
      <alignment wrapText="1"/>
    </xf>
    <xf numFmtId="0" fontId="58" fillId="0" borderId="9" xfId="12" applyFont="1" applyBorder="1"/>
    <xf numFmtId="3" fontId="58" fillId="0" borderId="65" xfId="11" applyNumberFormat="1" applyFont="1" applyBorder="1"/>
    <xf numFmtId="49" fontId="8" fillId="0" borderId="13" xfId="1" quotePrefix="1" applyNumberFormat="1" applyFont="1" applyBorder="1" applyAlignment="1">
      <alignment vertical="center" wrapText="1"/>
    </xf>
    <xf numFmtId="0" fontId="59" fillId="0" borderId="0" xfId="2" applyFont="1"/>
    <xf numFmtId="0" fontId="68" fillId="0" borderId="4" xfId="2" applyFont="1" applyBorder="1" applyAlignment="1">
      <alignment vertical="center"/>
    </xf>
    <xf numFmtId="0" fontId="59" fillId="0" borderId="5" xfId="2" applyFont="1" applyBorder="1" applyAlignment="1">
      <alignment vertical="center"/>
    </xf>
    <xf numFmtId="0" fontId="59" fillId="0" borderId="6" xfId="2" applyFont="1" applyBorder="1" applyAlignment="1">
      <alignment vertical="center"/>
    </xf>
    <xf numFmtId="0" fontId="59" fillId="0" borderId="7" xfId="2" applyFont="1" applyBorder="1" applyAlignment="1">
      <alignment vertical="center"/>
    </xf>
    <xf numFmtId="0" fontId="59" fillId="0" borderId="0" xfId="2" applyFont="1" applyBorder="1" applyAlignment="1">
      <alignment vertical="center"/>
    </xf>
    <xf numFmtId="0" fontId="59" fillId="0" borderId="8" xfId="2" applyFont="1" applyBorder="1" applyAlignment="1">
      <alignment vertical="center"/>
    </xf>
    <xf numFmtId="0" fontId="68" fillId="0" borderId="7" xfId="2" applyFont="1" applyBorder="1" applyAlignment="1">
      <alignment vertical="center"/>
    </xf>
    <xf numFmtId="0" fontId="59" fillId="0" borderId="0" xfId="2" applyFont="1" applyFill="1" applyBorder="1" applyAlignment="1">
      <alignment vertical="center"/>
    </xf>
    <xf numFmtId="0" fontId="59" fillId="0" borderId="9" xfId="2" applyFont="1" applyBorder="1" applyAlignment="1">
      <alignment vertical="center"/>
    </xf>
    <xf numFmtId="0" fontId="59" fillId="0" borderId="10" xfId="2" applyFont="1" applyFill="1" applyBorder="1" applyAlignment="1">
      <alignment vertical="center"/>
    </xf>
    <xf numFmtId="0" fontId="59" fillId="0" borderId="10" xfId="2" applyFont="1" applyBorder="1" applyAlignment="1">
      <alignment vertical="center"/>
    </xf>
    <xf numFmtId="0" fontId="59" fillId="0" borderId="11" xfId="2" applyFont="1" applyBorder="1" applyAlignment="1">
      <alignment vertical="center"/>
    </xf>
    <xf numFmtId="0" fontId="59" fillId="0" borderId="12" xfId="2" applyFont="1" applyBorder="1" applyAlignment="1">
      <alignment vertical="center"/>
    </xf>
    <xf numFmtId="0" fontId="59" fillId="0" borderId="13" xfId="2" applyFont="1" applyBorder="1" applyAlignment="1">
      <alignment vertical="center"/>
    </xf>
    <xf numFmtId="0" fontId="59" fillId="0" borderId="14" xfId="2" applyFont="1" applyBorder="1" applyAlignment="1">
      <alignment vertical="center"/>
    </xf>
    <xf numFmtId="0" fontId="59" fillId="0" borderId="0" xfId="2" applyFont="1" applyBorder="1"/>
    <xf numFmtId="0" fontId="14" fillId="2" borderId="1" xfId="1" applyFont="1" applyFill="1" applyBorder="1" applyAlignment="1">
      <alignment vertical="center" wrapText="1"/>
    </xf>
    <xf numFmtId="0" fontId="23" fillId="0" borderId="7" xfId="6" applyFont="1" applyBorder="1" applyAlignment="1">
      <alignment horizontal="left" vertical="center"/>
    </xf>
    <xf numFmtId="0" fontId="23" fillId="0" borderId="0" xfId="6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quotePrefix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9" fillId="0" borderId="0" xfId="2" applyFont="1" applyBorder="1" applyAlignment="1">
      <alignment horizontal="left" vertical="center" wrapText="1"/>
    </xf>
    <xf numFmtId="0" fontId="59" fillId="0" borderId="8" xfId="2" applyFont="1" applyBorder="1" applyAlignment="1">
      <alignment horizontal="left" vertical="center" wrapText="1"/>
    </xf>
    <xf numFmtId="0" fontId="47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quotePrefix="1" applyFont="1" applyFill="1" applyAlignment="1">
      <alignment horizontal="center"/>
    </xf>
    <xf numFmtId="0" fontId="7" fillId="0" borderId="7" xfId="1" applyFont="1" applyBorder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7" fillId="0" borderId="8" xfId="1" applyFont="1" applyBorder="1" applyAlignment="1">
      <alignment horizontal="justify" vertical="center" wrapText="1"/>
    </xf>
    <xf numFmtId="0" fontId="4" fillId="0" borderId="0" xfId="3" applyFont="1" applyAlignment="1">
      <alignment horizontal="center"/>
    </xf>
    <xf numFmtId="0" fontId="4" fillId="0" borderId="0" xfId="3" quotePrefix="1" applyFont="1" applyAlignment="1">
      <alignment horizontal="center" vertical="center"/>
    </xf>
    <xf numFmtId="0" fontId="4" fillId="0" borderId="0" xfId="3" quotePrefix="1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14" fillId="2" borderId="1" xfId="1" applyFont="1" applyFill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4" fillId="0" borderId="0" xfId="6" quotePrefix="1" applyFont="1" applyBorder="1" applyAlignment="1">
      <alignment horizontal="center" vertical="center" wrapText="1"/>
    </xf>
    <xf numFmtId="0" fontId="23" fillId="0" borderId="0" xfId="6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3" fillId="0" borderId="0" xfId="1" applyFont="1" applyAlignment="1">
      <alignment horizontal="left" vertical="justify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4" fillId="0" borderId="0" xfId="6" applyFont="1" applyBorder="1" applyAlignment="1">
      <alignment horizontal="center"/>
    </xf>
    <xf numFmtId="0" fontId="5" fillId="0" borderId="0" xfId="6" applyFont="1" applyBorder="1" applyAlignment="1">
      <alignment horizontal="center" vertical="center"/>
    </xf>
    <xf numFmtId="0" fontId="14" fillId="2" borderId="4" xfId="3" applyFont="1" applyFill="1" applyBorder="1" applyAlignment="1">
      <alignment horizontal="center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4" fillId="0" borderId="0" xfId="3" quotePrefix="1" applyFont="1" applyFill="1" applyAlignment="1">
      <alignment horizontal="center"/>
    </xf>
    <xf numFmtId="0" fontId="9" fillId="0" borderId="7" xfId="3" applyFont="1" applyBorder="1" applyAlignment="1">
      <alignment horizontal="left" vertical="center" wrapText="1"/>
    </xf>
    <xf numFmtId="0" fontId="9" fillId="0" borderId="0" xfId="3" applyFont="1" applyBorder="1" applyAlignment="1">
      <alignment horizontal="left" vertical="center" wrapText="1"/>
    </xf>
    <xf numFmtId="0" fontId="9" fillId="0" borderId="8" xfId="3" applyFont="1" applyBorder="1" applyAlignment="1">
      <alignment horizontal="left" vertical="center" wrapText="1"/>
    </xf>
    <xf numFmtId="0" fontId="25" fillId="0" borderId="12" xfId="3" applyFont="1" applyBorder="1" applyAlignment="1">
      <alignment horizontal="left" vertical="center" wrapText="1"/>
    </xf>
    <xf numFmtId="0" fontId="25" fillId="0" borderId="13" xfId="3" applyFont="1" applyBorder="1" applyAlignment="1">
      <alignment horizontal="left" vertical="center" wrapText="1"/>
    </xf>
    <xf numFmtId="0" fontId="25" fillId="0" borderId="14" xfId="3" applyFont="1" applyBorder="1" applyAlignment="1">
      <alignment horizontal="left" vertical="center" wrapText="1"/>
    </xf>
    <xf numFmtId="0" fontId="14" fillId="2" borderId="12" xfId="3" applyFont="1" applyFill="1" applyBorder="1" applyAlignment="1">
      <alignment horizontal="center" vertical="center" wrapText="1"/>
    </xf>
    <xf numFmtId="0" fontId="14" fillId="2" borderId="13" xfId="3" applyFont="1" applyFill="1" applyBorder="1" applyAlignment="1">
      <alignment horizontal="center" vertical="center" wrapText="1"/>
    </xf>
    <xf numFmtId="0" fontId="14" fillId="2" borderId="14" xfId="3" applyFont="1" applyFill="1" applyBorder="1" applyAlignment="1">
      <alignment horizontal="center" vertical="center" wrapText="1"/>
    </xf>
    <xf numFmtId="0" fontId="9" fillId="0" borderId="18" xfId="3" applyFont="1" applyBorder="1" applyAlignment="1">
      <alignment horizontal="left" vertical="center" wrapText="1"/>
    </xf>
    <xf numFmtId="0" fontId="9" fillId="0" borderId="19" xfId="3" applyFont="1" applyBorder="1" applyAlignment="1">
      <alignment horizontal="left" vertical="center" wrapText="1"/>
    </xf>
    <xf numFmtId="0" fontId="9" fillId="0" borderId="20" xfId="3" applyFont="1" applyBorder="1" applyAlignment="1">
      <alignment horizontal="left" vertical="center" wrapText="1"/>
    </xf>
    <xf numFmtId="0" fontId="4" fillId="0" borderId="0" xfId="3" applyFont="1" applyFill="1" applyAlignment="1">
      <alignment horizontal="center"/>
    </xf>
    <xf numFmtId="0" fontId="3" fillId="0" borderId="27" xfId="7" applyFont="1" applyFill="1" applyBorder="1" applyAlignment="1">
      <alignment horizontal="left" vertical="center" wrapText="1"/>
    </xf>
    <xf numFmtId="0" fontId="3" fillId="0" borderId="28" xfId="7" applyFont="1" applyFill="1" applyBorder="1" applyAlignment="1">
      <alignment horizontal="left" vertical="center" wrapText="1"/>
    </xf>
    <xf numFmtId="0" fontId="3" fillId="0" borderId="12" xfId="7" applyFont="1" applyFill="1" applyBorder="1" applyAlignment="1">
      <alignment horizontal="left" vertical="center" wrapText="1"/>
    </xf>
    <xf numFmtId="0" fontId="3" fillId="0" borderId="32" xfId="7" applyFont="1" applyFill="1" applyBorder="1" applyAlignment="1">
      <alignment horizontal="left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 wrapText="1"/>
    </xf>
    <xf numFmtId="0" fontId="26" fillId="0" borderId="0" xfId="3" quotePrefix="1" applyFont="1" applyFill="1" applyAlignment="1">
      <alignment horizontal="center"/>
    </xf>
    <xf numFmtId="0" fontId="14" fillId="2" borderId="22" xfId="3" applyFont="1" applyFill="1" applyBorder="1" applyAlignment="1">
      <alignment horizontal="center" vertical="center" wrapText="1"/>
    </xf>
    <xf numFmtId="0" fontId="14" fillId="2" borderId="23" xfId="3" applyFont="1" applyFill="1" applyBorder="1" applyAlignment="1">
      <alignment horizontal="center" vertical="center" wrapText="1"/>
    </xf>
    <xf numFmtId="0" fontId="3" fillId="0" borderId="7" xfId="3" applyFont="1" applyBorder="1" applyAlignment="1">
      <alignment horizontal="left" vertical="center" wrapText="1"/>
    </xf>
    <xf numFmtId="0" fontId="3" fillId="0" borderId="0" xfId="3" applyFont="1" applyBorder="1" applyAlignment="1">
      <alignment horizontal="left" vertical="center" wrapText="1"/>
    </xf>
    <xf numFmtId="0" fontId="3" fillId="0" borderId="8" xfId="3" applyFont="1" applyBorder="1" applyAlignment="1">
      <alignment horizontal="left" vertical="center" wrapText="1"/>
    </xf>
    <xf numFmtId="0" fontId="14" fillId="2" borderId="18" xfId="3" applyFont="1" applyFill="1" applyBorder="1" applyAlignment="1">
      <alignment horizontal="center" vertical="center" wrapText="1"/>
    </xf>
    <xf numFmtId="0" fontId="14" fillId="2" borderId="19" xfId="3" applyFont="1" applyFill="1" applyBorder="1" applyAlignment="1">
      <alignment horizontal="center" vertical="center" wrapText="1"/>
    </xf>
    <xf numFmtId="0" fontId="14" fillId="2" borderId="20" xfId="3" applyFont="1" applyFill="1" applyBorder="1" applyAlignment="1">
      <alignment horizontal="center" vertical="center" wrapText="1"/>
    </xf>
    <xf numFmtId="0" fontId="27" fillId="0" borderId="4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 wrapText="1"/>
    </xf>
    <xf numFmtId="0" fontId="27" fillId="0" borderId="6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left" wrapText="1"/>
    </xf>
    <xf numFmtId="0" fontId="23" fillId="0" borderId="0" xfId="3" applyFont="1" applyBorder="1" applyAlignment="1">
      <alignment horizontal="left" wrapText="1"/>
    </xf>
    <xf numFmtId="0" fontId="23" fillId="0" borderId="8" xfId="3" applyFont="1" applyBorder="1" applyAlignment="1">
      <alignment horizontal="left" wrapText="1"/>
    </xf>
    <xf numFmtId="0" fontId="27" fillId="0" borderId="7" xfId="3" applyFont="1" applyBorder="1" applyAlignment="1">
      <alignment horizontal="center" vertical="center" wrapText="1"/>
    </xf>
    <xf numFmtId="0" fontId="27" fillId="0" borderId="0" xfId="3" applyFont="1" applyBorder="1" applyAlignment="1">
      <alignment horizontal="center" vertical="center" wrapText="1"/>
    </xf>
    <xf numFmtId="0" fontId="27" fillId="0" borderId="8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left" vertical="center" wrapText="1"/>
    </xf>
    <xf numFmtId="0" fontId="25" fillId="0" borderId="0" xfId="3" applyFont="1" applyBorder="1" applyAlignment="1">
      <alignment horizontal="left" vertical="center" wrapText="1"/>
    </xf>
    <xf numFmtId="0" fontId="25" fillId="0" borderId="8" xfId="3" applyFont="1" applyBorder="1" applyAlignment="1">
      <alignment horizontal="left" vertical="center" wrapText="1"/>
    </xf>
    <xf numFmtId="0" fontId="4" fillId="0" borderId="0" xfId="3" quotePrefix="1" applyFont="1" applyAlignment="1">
      <alignment horizontal="center" vertical="top"/>
    </xf>
    <xf numFmtId="0" fontId="4" fillId="0" borderId="0" xfId="6" quotePrefix="1" applyFont="1" applyBorder="1" applyAlignment="1">
      <alignment horizontal="center" vertical="top" wrapText="1"/>
    </xf>
    <xf numFmtId="0" fontId="5" fillId="0" borderId="0" xfId="6" applyFont="1" applyBorder="1" applyAlignment="1">
      <alignment horizontal="center" vertical="top"/>
    </xf>
    <xf numFmtId="0" fontId="27" fillId="0" borderId="12" xfId="3" applyFont="1" applyBorder="1" applyAlignment="1">
      <alignment horizontal="center" vertical="center" wrapText="1"/>
    </xf>
    <xf numFmtId="0" fontId="27" fillId="0" borderId="13" xfId="3" applyFont="1" applyBorder="1" applyAlignment="1">
      <alignment horizontal="center" vertical="center" wrapText="1"/>
    </xf>
    <xf numFmtId="0" fontId="27" fillId="0" borderId="14" xfId="3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top"/>
    </xf>
    <xf numFmtId="0" fontId="33" fillId="0" borderId="0" xfId="6" applyFont="1" applyBorder="1" applyAlignment="1">
      <alignment horizontal="center"/>
    </xf>
    <xf numFmtId="0" fontId="33" fillId="0" borderId="0" xfId="3" quotePrefix="1" applyFont="1" applyAlignment="1">
      <alignment horizontal="center" vertical="center"/>
    </xf>
    <xf numFmtId="0" fontId="33" fillId="0" borderId="0" xfId="6" quotePrefix="1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center"/>
    </xf>
    <xf numFmtId="0" fontId="66" fillId="2" borderId="4" xfId="3" applyFont="1" applyFill="1" applyBorder="1" applyAlignment="1">
      <alignment horizontal="center" vertical="center"/>
    </xf>
    <xf numFmtId="0" fontId="66" fillId="2" borderId="6" xfId="3" applyFont="1" applyFill="1" applyBorder="1" applyAlignment="1">
      <alignment horizontal="center" vertical="center"/>
    </xf>
    <xf numFmtId="0" fontId="66" fillId="2" borderId="12" xfId="3" applyFont="1" applyFill="1" applyBorder="1" applyAlignment="1">
      <alignment horizontal="center" vertical="center"/>
    </xf>
    <xf numFmtId="0" fontId="66" fillId="2" borderId="14" xfId="3" applyFont="1" applyFill="1" applyBorder="1" applyAlignment="1">
      <alignment horizontal="center" vertical="center"/>
    </xf>
    <xf numFmtId="0" fontId="66" fillId="2" borderId="21" xfId="3" applyFont="1" applyFill="1" applyBorder="1" applyAlignment="1">
      <alignment horizontal="center" vertical="center"/>
    </xf>
    <xf numFmtId="0" fontId="66" fillId="2" borderId="3" xfId="3" applyFont="1" applyFill="1" applyBorder="1" applyAlignment="1">
      <alignment horizontal="center" vertical="center"/>
    </xf>
    <xf numFmtId="0" fontId="66" fillId="2" borderId="21" xfId="3" applyFont="1" applyFill="1" applyBorder="1" applyAlignment="1">
      <alignment horizontal="center" vertical="center" wrapText="1"/>
    </xf>
    <xf numFmtId="0" fontId="66" fillId="2" borderId="3" xfId="3" applyFont="1" applyFill="1" applyBorder="1" applyAlignment="1">
      <alignment horizontal="center" vertical="center" wrapText="1"/>
    </xf>
    <xf numFmtId="0" fontId="66" fillId="2" borderId="1" xfId="3" applyFont="1" applyFill="1" applyBorder="1" applyAlignment="1">
      <alignment horizontal="center" vertical="center"/>
    </xf>
    <xf numFmtId="0" fontId="13" fillId="0" borderId="0" xfId="6" applyFont="1" applyBorder="1" applyAlignment="1">
      <alignment horizontal="center" vertical="center"/>
    </xf>
    <xf numFmtId="0" fontId="42" fillId="2" borderId="4" xfId="3" applyFont="1" applyFill="1" applyBorder="1" applyAlignment="1">
      <alignment horizontal="center" vertical="center"/>
    </xf>
    <xf numFmtId="0" fontId="42" fillId="2" borderId="6" xfId="3" applyFont="1" applyFill="1" applyBorder="1" applyAlignment="1">
      <alignment horizontal="center" vertical="center"/>
    </xf>
    <xf numFmtId="0" fontId="42" fillId="2" borderId="12" xfId="3" applyFont="1" applyFill="1" applyBorder="1" applyAlignment="1">
      <alignment horizontal="center" vertical="center"/>
    </xf>
    <xf numFmtId="0" fontId="42" fillId="2" borderId="14" xfId="3" applyFont="1" applyFill="1" applyBorder="1" applyAlignment="1">
      <alignment horizontal="center" vertical="center"/>
    </xf>
    <xf numFmtId="0" fontId="42" fillId="2" borderId="21" xfId="3" applyFont="1" applyFill="1" applyBorder="1" applyAlignment="1">
      <alignment horizontal="center" vertical="center"/>
    </xf>
    <xf numFmtId="0" fontId="42" fillId="2" borderId="3" xfId="3" applyFont="1" applyFill="1" applyBorder="1" applyAlignment="1">
      <alignment horizontal="center" vertical="center"/>
    </xf>
    <xf numFmtId="0" fontId="42" fillId="2" borderId="21" xfId="3" applyFont="1" applyFill="1" applyBorder="1" applyAlignment="1">
      <alignment horizontal="center" vertical="center" wrapText="1"/>
    </xf>
    <xf numFmtId="0" fontId="42" fillId="2" borderId="3" xfId="3" applyFont="1" applyFill="1" applyBorder="1" applyAlignment="1">
      <alignment horizontal="center" vertical="center" wrapText="1"/>
    </xf>
    <xf numFmtId="0" fontId="42" fillId="2" borderId="1" xfId="3" applyFont="1" applyFill="1" applyBorder="1" applyAlignment="1">
      <alignment horizontal="center" vertical="center"/>
    </xf>
    <xf numFmtId="0" fontId="43" fillId="2" borderId="21" xfId="3" applyFont="1" applyFill="1" applyBorder="1" applyAlignment="1">
      <alignment horizontal="center" vertical="center"/>
    </xf>
    <xf numFmtId="0" fontId="43" fillId="2" borderId="3" xfId="3" applyFont="1" applyFill="1" applyBorder="1" applyAlignment="1">
      <alignment horizontal="center" vertical="center"/>
    </xf>
    <xf numFmtId="0" fontId="62" fillId="0" borderId="0" xfId="6" quotePrefix="1" applyFont="1" applyBorder="1" applyAlignment="1">
      <alignment horizontal="center" vertical="center" wrapText="1"/>
    </xf>
    <xf numFmtId="0" fontId="4" fillId="0" borderId="0" xfId="6" quotePrefix="1" applyFont="1" applyBorder="1" applyAlignment="1">
      <alignment horizontal="center" vertical="center"/>
    </xf>
    <xf numFmtId="0" fontId="23" fillId="0" borderId="7" xfId="6" applyFont="1" applyBorder="1" applyAlignment="1">
      <alignment horizontal="center" vertical="center"/>
    </xf>
    <xf numFmtId="0" fontId="23" fillId="0" borderId="33" xfId="6" applyFont="1" applyBorder="1" applyAlignment="1">
      <alignment horizontal="center" vertical="center"/>
    </xf>
    <xf numFmtId="0" fontId="46" fillId="0" borderId="0" xfId="3" applyFont="1" applyAlignment="1"/>
    <xf numFmtId="0" fontId="14" fillId="2" borderId="7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14" fillId="2" borderId="21" xfId="3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center" vertical="center" wrapText="1"/>
    </xf>
    <xf numFmtId="0" fontId="14" fillId="2" borderId="3" xfId="3" applyFont="1" applyFill="1" applyBorder="1" applyAlignment="1">
      <alignment horizontal="center" vertical="center" wrapText="1"/>
    </xf>
    <xf numFmtId="0" fontId="23" fillId="0" borderId="7" xfId="6" applyFont="1" applyBorder="1" applyAlignment="1">
      <alignment horizontal="left" vertical="center" wrapText="1"/>
    </xf>
    <xf numFmtId="0" fontId="23" fillId="0" borderId="0" xfId="6" applyFont="1" applyBorder="1" applyAlignment="1">
      <alignment horizontal="left" vertical="center" wrapText="1"/>
    </xf>
    <xf numFmtId="0" fontId="23" fillId="0" borderId="33" xfId="6" applyFont="1" applyBorder="1" applyAlignment="1">
      <alignment horizontal="left" vertical="center" wrapText="1"/>
    </xf>
    <xf numFmtId="0" fontId="3" fillId="0" borderId="0" xfId="6" applyFont="1" applyBorder="1" applyAlignment="1">
      <alignment vertical="center" wrapText="1"/>
    </xf>
    <xf numFmtId="0" fontId="3" fillId="0" borderId="33" xfId="6" applyFont="1" applyBorder="1" applyAlignment="1">
      <alignment vertical="center" wrapText="1"/>
    </xf>
    <xf numFmtId="3" fontId="14" fillId="2" borderId="21" xfId="3" applyNumberFormat="1" applyFont="1" applyFill="1" applyBorder="1" applyAlignment="1">
      <alignment horizontal="right" vertical="center" wrapText="1"/>
    </xf>
    <xf numFmtId="0" fontId="14" fillId="2" borderId="2" xfId="3" applyNumberFormat="1" applyFont="1" applyFill="1" applyBorder="1" applyAlignment="1">
      <alignment horizontal="right" vertical="center" wrapText="1"/>
    </xf>
    <xf numFmtId="0" fontId="14" fillId="2" borderId="3" xfId="3" applyNumberFormat="1" applyFont="1" applyFill="1" applyBorder="1" applyAlignment="1">
      <alignment horizontal="right" vertical="center" wrapText="1"/>
    </xf>
    <xf numFmtId="0" fontId="23" fillId="0" borderId="7" xfId="6" applyFont="1" applyBorder="1" applyAlignment="1">
      <alignment horizontal="left" vertical="center"/>
    </xf>
    <xf numFmtId="0" fontId="23" fillId="0" borderId="0" xfId="6" applyFont="1" applyBorder="1" applyAlignment="1">
      <alignment horizontal="left" vertical="center"/>
    </xf>
    <xf numFmtId="0" fontId="23" fillId="0" borderId="33" xfId="6" applyFont="1" applyBorder="1" applyAlignment="1">
      <alignment horizontal="left" vertical="center"/>
    </xf>
    <xf numFmtId="0" fontId="14" fillId="2" borderId="41" xfId="3" applyFont="1" applyFill="1" applyBorder="1" applyAlignment="1">
      <alignment horizontal="center" vertical="center" wrapText="1"/>
    </xf>
    <xf numFmtId="0" fontId="14" fillId="2" borderId="33" xfId="3" applyFont="1" applyFill="1" applyBorder="1" applyAlignment="1">
      <alignment horizontal="center" vertical="center" wrapText="1"/>
    </xf>
    <xf numFmtId="0" fontId="14" fillId="2" borderId="32" xfId="3" applyFont="1" applyFill="1" applyBorder="1" applyAlignment="1">
      <alignment horizontal="center" vertical="center" wrapText="1"/>
    </xf>
    <xf numFmtId="0" fontId="24" fillId="2" borderId="21" xfId="3" applyFont="1" applyFill="1" applyBorder="1" applyAlignment="1">
      <alignment horizontal="center" vertical="center" wrapText="1"/>
    </xf>
    <xf numFmtId="0" fontId="24" fillId="2" borderId="2" xfId="3" applyFont="1" applyFill="1" applyBorder="1" applyAlignment="1">
      <alignment horizontal="center" vertical="center" wrapText="1"/>
    </xf>
    <xf numFmtId="0" fontId="24" fillId="2" borderId="3" xfId="3" applyFont="1" applyFill="1" applyBorder="1" applyAlignment="1">
      <alignment horizontal="center" vertical="center" wrapText="1"/>
    </xf>
    <xf numFmtId="0" fontId="49" fillId="2" borderId="21" xfId="3" applyFont="1" applyFill="1" applyBorder="1" applyAlignment="1">
      <alignment horizontal="center" vertical="center" wrapText="1"/>
    </xf>
    <xf numFmtId="0" fontId="49" fillId="2" borderId="2" xfId="3" applyFont="1" applyFill="1" applyBorder="1" applyAlignment="1">
      <alignment horizontal="center" vertical="center" wrapText="1"/>
    </xf>
    <xf numFmtId="0" fontId="49" fillId="2" borderId="3" xfId="3" applyFont="1" applyFill="1" applyBorder="1" applyAlignment="1">
      <alignment horizontal="center" vertical="center" wrapText="1"/>
    </xf>
    <xf numFmtId="0" fontId="23" fillId="0" borderId="0" xfId="6" applyFont="1" applyBorder="1" applyAlignment="1">
      <alignment horizontal="justify" vertical="center"/>
    </xf>
    <xf numFmtId="0" fontId="23" fillId="0" borderId="33" xfId="6" applyFont="1" applyBorder="1" applyAlignment="1">
      <alignment horizontal="justify" vertical="center"/>
    </xf>
    <xf numFmtId="0" fontId="3" fillId="0" borderId="0" xfId="6" applyFont="1" applyBorder="1" applyAlignment="1">
      <alignment horizontal="justify" vertical="center" wrapText="1"/>
    </xf>
    <xf numFmtId="0" fontId="3" fillId="0" borderId="0" xfId="6" applyFont="1" applyBorder="1" applyAlignment="1">
      <alignment horizontal="left" vertical="center" wrapText="1"/>
    </xf>
    <xf numFmtId="0" fontId="3" fillId="0" borderId="33" xfId="6" applyFont="1" applyBorder="1" applyAlignment="1">
      <alignment horizontal="left" vertical="center" wrapText="1"/>
    </xf>
    <xf numFmtId="0" fontId="23" fillId="0" borderId="0" xfId="6" applyFont="1" applyBorder="1" applyAlignment="1">
      <alignment horizontal="justify" vertical="center" wrapText="1"/>
    </xf>
    <xf numFmtId="0" fontId="23" fillId="0" borderId="33" xfId="6" applyFont="1" applyBorder="1" applyAlignment="1">
      <alignment horizontal="justify" vertical="center" wrapText="1"/>
    </xf>
    <xf numFmtId="0" fontId="14" fillId="2" borderId="4" xfId="6" applyFont="1" applyFill="1" applyBorder="1" applyAlignment="1">
      <alignment horizontal="center" vertical="center"/>
    </xf>
    <xf numFmtId="0" fontId="14" fillId="2" borderId="5" xfId="6" applyFont="1" applyFill="1" applyBorder="1" applyAlignment="1">
      <alignment horizontal="center" vertical="center"/>
    </xf>
    <xf numFmtId="0" fontId="14" fillId="2" borderId="41" xfId="6" applyFont="1" applyFill="1" applyBorder="1" applyAlignment="1">
      <alignment horizontal="center" vertical="center"/>
    </xf>
    <xf numFmtId="0" fontId="14" fillId="2" borderId="7" xfId="6" applyFont="1" applyFill="1" applyBorder="1" applyAlignment="1">
      <alignment horizontal="center" vertical="center"/>
    </xf>
    <xf numFmtId="0" fontId="14" fillId="2" borderId="0" xfId="6" applyFont="1" applyFill="1" applyBorder="1" applyAlignment="1">
      <alignment horizontal="center" vertical="center"/>
    </xf>
    <xf numFmtId="0" fontId="14" fillId="2" borderId="33" xfId="6" applyFont="1" applyFill="1" applyBorder="1" applyAlignment="1">
      <alignment horizontal="center" vertical="center"/>
    </xf>
    <xf numFmtId="0" fontId="14" fillId="2" borderId="12" xfId="6" applyFont="1" applyFill="1" applyBorder="1" applyAlignment="1">
      <alignment horizontal="center" vertical="center"/>
    </xf>
    <xf numFmtId="0" fontId="14" fillId="2" borderId="13" xfId="6" applyFont="1" applyFill="1" applyBorder="1" applyAlignment="1">
      <alignment horizontal="center" vertical="center"/>
    </xf>
    <xf numFmtId="0" fontId="14" fillId="2" borderId="32" xfId="6" applyFont="1" applyFill="1" applyBorder="1" applyAlignment="1">
      <alignment horizontal="center" vertical="center"/>
    </xf>
    <xf numFmtId="0" fontId="3" fillId="0" borderId="0" xfId="6" applyFont="1" applyBorder="1" applyAlignment="1">
      <alignment horizontal="justify"/>
    </xf>
    <xf numFmtId="0" fontId="4" fillId="0" borderId="0" xfId="3" applyFont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33" xfId="3" applyFont="1" applyFill="1" applyBorder="1" applyAlignment="1">
      <alignment horizontal="center" vertical="center"/>
    </xf>
    <xf numFmtId="0" fontId="7" fillId="0" borderId="7" xfId="1" applyFont="1" applyBorder="1" applyAlignment="1">
      <alignment horizontal="left" wrapText="1"/>
    </xf>
    <xf numFmtId="0" fontId="7" fillId="0" borderId="0" xfId="1" applyFont="1" applyBorder="1" applyAlignment="1">
      <alignment horizontal="left" wrapText="1"/>
    </xf>
    <xf numFmtId="0" fontId="7" fillId="0" borderId="8" xfId="1" applyFont="1" applyBorder="1" applyAlignment="1">
      <alignment horizontal="left" wrapText="1"/>
    </xf>
    <xf numFmtId="0" fontId="14" fillId="2" borderId="4" xfId="3" applyFont="1" applyFill="1" applyBorder="1" applyAlignment="1">
      <alignment horizontal="center" vertical="center"/>
    </xf>
    <xf numFmtId="0" fontId="14" fillId="2" borderId="5" xfId="3" applyFont="1" applyFill="1" applyBorder="1" applyAlignment="1">
      <alignment horizontal="center" vertical="center"/>
    </xf>
    <xf numFmtId="0" fontId="14" fillId="2" borderId="4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0" fontId="14" fillId="2" borderId="13" xfId="3" applyFont="1" applyFill="1" applyBorder="1" applyAlignment="1">
      <alignment horizontal="center" vertical="center"/>
    </xf>
    <xf numFmtId="0" fontId="14" fillId="2" borderId="32" xfId="3" applyFont="1" applyFill="1" applyBorder="1" applyAlignment="1">
      <alignment horizontal="center" vertical="center"/>
    </xf>
    <xf numFmtId="0" fontId="14" fillId="2" borderId="49" xfId="3" applyFont="1" applyFill="1" applyBorder="1" applyAlignment="1">
      <alignment horizontal="center" vertical="center"/>
    </xf>
    <xf numFmtId="0" fontId="14" fillId="2" borderId="50" xfId="3" applyFont="1" applyFill="1" applyBorder="1" applyAlignment="1">
      <alignment horizontal="center" vertical="center"/>
    </xf>
    <xf numFmtId="0" fontId="14" fillId="2" borderId="23" xfId="3" applyFont="1" applyFill="1" applyBorder="1" applyAlignment="1">
      <alignment horizontal="center" vertical="center"/>
    </xf>
    <xf numFmtId="3" fontId="14" fillId="2" borderId="47" xfId="3" applyNumberFormat="1" applyFont="1" applyFill="1" applyBorder="1" applyAlignment="1">
      <alignment horizontal="center" vertical="center"/>
    </xf>
    <xf numFmtId="3" fontId="14" fillId="2" borderId="48" xfId="3" applyNumberFormat="1" applyFont="1" applyFill="1" applyBorder="1" applyAlignment="1">
      <alignment horizontal="center" vertical="center"/>
    </xf>
    <xf numFmtId="3" fontId="14" fillId="2" borderId="4" xfId="3" applyNumberFormat="1" applyFont="1" applyFill="1" applyBorder="1" applyAlignment="1">
      <alignment horizontal="right" vertical="center"/>
    </xf>
    <xf numFmtId="3" fontId="14" fillId="2" borderId="7" xfId="3" applyNumberFormat="1" applyFont="1" applyFill="1" applyBorder="1" applyAlignment="1">
      <alignment horizontal="right" vertical="center"/>
    </xf>
    <xf numFmtId="3" fontId="14" fillId="2" borderId="12" xfId="3" applyNumberFormat="1" applyFont="1" applyFill="1" applyBorder="1" applyAlignment="1">
      <alignment horizontal="right" vertical="center"/>
    </xf>
    <xf numFmtId="0" fontId="4" fillId="0" borderId="0" xfId="3" applyFont="1" applyAlignment="1">
      <alignment horizontal="center" vertical="center" wrapText="1"/>
    </xf>
    <xf numFmtId="0" fontId="14" fillId="2" borderId="56" xfId="3" applyFont="1" applyFill="1" applyBorder="1" applyAlignment="1">
      <alignment horizontal="center" vertical="center"/>
    </xf>
    <xf numFmtId="0" fontId="14" fillId="2" borderId="57" xfId="3" applyFont="1" applyFill="1" applyBorder="1" applyAlignment="1">
      <alignment horizontal="center" vertical="center"/>
    </xf>
    <xf numFmtId="3" fontId="14" fillId="2" borderId="34" xfId="3" applyNumberFormat="1" applyFont="1" applyFill="1" applyBorder="1" applyAlignment="1">
      <alignment horizontal="center" vertical="center"/>
    </xf>
    <xf numFmtId="3" fontId="14" fillId="2" borderId="6" xfId="3" applyNumberFormat="1" applyFont="1" applyFill="1" applyBorder="1" applyAlignment="1">
      <alignment horizontal="center" vertical="center"/>
    </xf>
    <xf numFmtId="3" fontId="14" fillId="2" borderId="39" xfId="3" applyNumberFormat="1" applyFont="1" applyFill="1" applyBorder="1" applyAlignment="1">
      <alignment horizontal="center" vertical="center"/>
    </xf>
    <xf numFmtId="3" fontId="14" fillId="2" borderId="14" xfId="3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justify"/>
    </xf>
    <xf numFmtId="0" fontId="6" fillId="2" borderId="5" xfId="1" applyFont="1" applyFill="1" applyBorder="1" applyAlignment="1">
      <alignment horizontal="center" vertical="justify"/>
    </xf>
    <xf numFmtId="0" fontId="6" fillId="2" borderId="41" xfId="1" applyFont="1" applyFill="1" applyBorder="1" applyAlignment="1">
      <alignment horizontal="center" vertical="justify"/>
    </xf>
    <xf numFmtId="0" fontId="6" fillId="2" borderId="7" xfId="1" applyFont="1" applyFill="1" applyBorder="1" applyAlignment="1">
      <alignment horizontal="center" vertical="justify"/>
    </xf>
    <xf numFmtId="0" fontId="6" fillId="2" borderId="0" xfId="1" applyFont="1" applyFill="1" applyBorder="1" applyAlignment="1">
      <alignment horizontal="center" vertical="justify"/>
    </xf>
    <xf numFmtId="0" fontId="6" fillId="2" borderId="33" xfId="1" applyFont="1" applyFill="1" applyBorder="1" applyAlignment="1">
      <alignment horizontal="center" vertical="justify"/>
    </xf>
    <xf numFmtId="0" fontId="6" fillId="2" borderId="12" xfId="1" applyFont="1" applyFill="1" applyBorder="1" applyAlignment="1">
      <alignment horizontal="center" vertical="justify"/>
    </xf>
    <xf numFmtId="0" fontId="6" fillId="2" borderId="13" xfId="1" applyFont="1" applyFill="1" applyBorder="1" applyAlignment="1">
      <alignment horizontal="center" vertical="justify"/>
    </xf>
    <xf numFmtId="0" fontId="6" fillId="2" borderId="32" xfId="1" applyFont="1" applyFill="1" applyBorder="1" applyAlignment="1">
      <alignment horizontal="center" vertical="justify"/>
    </xf>
    <xf numFmtId="3" fontId="6" fillId="2" borderId="34" xfId="1" applyNumberFormat="1" applyFont="1" applyFill="1" applyBorder="1" applyAlignment="1">
      <alignment horizontal="center" vertical="justify"/>
    </xf>
    <xf numFmtId="3" fontId="6" fillId="2" borderId="6" xfId="1" applyNumberFormat="1" applyFont="1" applyFill="1" applyBorder="1" applyAlignment="1">
      <alignment horizontal="center" vertical="justify"/>
    </xf>
    <xf numFmtId="3" fontId="6" fillId="2" borderId="36" xfId="1" applyNumberFormat="1" applyFont="1" applyFill="1" applyBorder="1" applyAlignment="1">
      <alignment horizontal="center" vertical="justify"/>
    </xf>
    <xf numFmtId="3" fontId="6" fillId="2" borderId="8" xfId="1" applyNumberFormat="1" applyFont="1" applyFill="1" applyBorder="1" applyAlignment="1">
      <alignment horizontal="center" vertical="justify"/>
    </xf>
    <xf numFmtId="3" fontId="6" fillId="2" borderId="39" xfId="1" applyNumberFormat="1" applyFont="1" applyFill="1" applyBorder="1" applyAlignment="1">
      <alignment horizontal="center" vertical="justify"/>
    </xf>
    <xf numFmtId="3" fontId="6" fillId="2" borderId="14" xfId="1" applyNumberFormat="1" applyFont="1" applyFill="1" applyBorder="1" applyAlignment="1">
      <alignment horizontal="center" vertical="justify"/>
    </xf>
    <xf numFmtId="0" fontId="4" fillId="0" borderId="0" xfId="3" applyFont="1" applyFill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14" fillId="2" borderId="5" xfId="1" applyFont="1" applyFill="1" applyBorder="1" applyAlignment="1">
      <alignment horizontal="center" vertical="center"/>
    </xf>
    <xf numFmtId="0" fontId="14" fillId="2" borderId="41" xfId="1" applyFont="1" applyFill="1" applyBorder="1" applyAlignment="1">
      <alignment horizontal="center" vertical="center"/>
    </xf>
    <xf numFmtId="0" fontId="14" fillId="2" borderId="12" xfId="1" applyFont="1" applyFill="1" applyBorder="1" applyAlignment="1">
      <alignment horizontal="center" vertical="center"/>
    </xf>
    <xf numFmtId="0" fontId="14" fillId="2" borderId="13" xfId="1" applyFont="1" applyFill="1" applyBorder="1" applyAlignment="1">
      <alignment horizontal="center" vertical="center"/>
    </xf>
    <xf numFmtId="0" fontId="14" fillId="2" borderId="32" xfId="1" applyFont="1" applyFill="1" applyBorder="1" applyAlignment="1">
      <alignment horizontal="center" vertical="center"/>
    </xf>
    <xf numFmtId="0" fontId="14" fillId="2" borderId="34" xfId="1" applyFont="1" applyFill="1" applyBorder="1" applyAlignment="1">
      <alignment horizontal="center" vertical="center" wrapText="1"/>
    </xf>
    <xf numFmtId="0" fontId="14" fillId="2" borderId="39" xfId="1" applyFont="1" applyFill="1" applyBorder="1" applyAlignment="1">
      <alignment horizontal="center" vertical="center" wrapText="1"/>
    </xf>
    <xf numFmtId="3" fontId="14" fillId="2" borderId="6" xfId="1" applyNumberFormat="1" applyFont="1" applyFill="1" applyBorder="1" applyAlignment="1">
      <alignment horizontal="center" vertical="center"/>
    </xf>
    <xf numFmtId="3" fontId="14" fillId="2" borderId="14" xfId="1" applyNumberFormat="1" applyFont="1" applyFill="1" applyBorder="1" applyAlignment="1">
      <alignment horizontal="center" vertical="center"/>
    </xf>
    <xf numFmtId="3" fontId="63" fillId="2" borderId="34" xfId="1" applyNumberFormat="1" applyFont="1" applyFill="1" applyBorder="1" applyAlignment="1">
      <alignment horizontal="center" vertical="justify"/>
    </xf>
    <xf numFmtId="3" fontId="63" fillId="2" borderId="6" xfId="1" applyNumberFormat="1" applyFont="1" applyFill="1" applyBorder="1" applyAlignment="1">
      <alignment horizontal="center" vertical="justify"/>
    </xf>
    <xf numFmtId="3" fontId="63" fillId="2" borderId="36" xfId="1" applyNumberFormat="1" applyFont="1" applyFill="1" applyBorder="1" applyAlignment="1">
      <alignment horizontal="center" vertical="justify"/>
    </xf>
    <xf numFmtId="3" fontId="63" fillId="2" borderId="8" xfId="1" applyNumberFormat="1" applyFont="1" applyFill="1" applyBorder="1" applyAlignment="1">
      <alignment horizontal="center" vertical="justify"/>
    </xf>
    <xf numFmtId="3" fontId="63" fillId="2" borderId="39" xfId="1" applyNumberFormat="1" applyFont="1" applyFill="1" applyBorder="1" applyAlignment="1">
      <alignment horizontal="center" vertical="justify"/>
    </xf>
    <xf numFmtId="3" fontId="63" fillId="2" borderId="14" xfId="1" applyNumberFormat="1" applyFont="1" applyFill="1" applyBorder="1" applyAlignment="1">
      <alignment horizontal="center" vertical="justify"/>
    </xf>
    <xf numFmtId="0" fontId="5" fillId="0" borderId="0" xfId="3" applyFont="1" applyFill="1" applyAlignment="1">
      <alignment horizontal="center" vertical="center"/>
    </xf>
    <xf numFmtId="0" fontId="47" fillId="0" borderId="0" xfId="3" applyFont="1" applyAlignment="1">
      <alignment horizontal="center" vertical="center"/>
    </xf>
    <xf numFmtId="0" fontId="24" fillId="2" borderId="4" xfId="1" applyFont="1" applyFill="1" applyBorder="1" applyAlignment="1">
      <alignment horizontal="center" vertical="center"/>
    </xf>
    <xf numFmtId="0" fontId="24" fillId="2" borderId="5" xfId="1" applyFont="1" applyFill="1" applyBorder="1" applyAlignment="1">
      <alignment horizontal="center" vertical="center"/>
    </xf>
    <xf numFmtId="0" fontId="24" fillId="2" borderId="12" xfId="1" applyFont="1" applyFill="1" applyBorder="1" applyAlignment="1">
      <alignment horizontal="center" vertical="center"/>
    </xf>
    <xf numFmtId="0" fontId="24" fillId="2" borderId="13" xfId="1" applyFont="1" applyFill="1" applyBorder="1" applyAlignment="1">
      <alignment horizontal="center" vertical="center"/>
    </xf>
    <xf numFmtId="0" fontId="14" fillId="2" borderId="22" xfId="3" applyFont="1" applyFill="1" applyBorder="1" applyAlignment="1">
      <alignment horizontal="center" vertical="center"/>
    </xf>
    <xf numFmtId="0" fontId="24" fillId="2" borderId="34" xfId="1" applyFont="1" applyFill="1" applyBorder="1" applyAlignment="1">
      <alignment horizontal="center" vertical="center" wrapText="1"/>
    </xf>
    <xf numFmtId="0" fontId="24" fillId="2" borderId="39" xfId="1" applyFont="1" applyFill="1" applyBorder="1" applyAlignment="1">
      <alignment horizontal="center" vertical="center" wrapText="1"/>
    </xf>
    <xf numFmtId="3" fontId="24" fillId="2" borderId="6" xfId="1" applyNumberFormat="1" applyFont="1" applyFill="1" applyBorder="1" applyAlignment="1">
      <alignment horizontal="center" vertical="center"/>
    </xf>
    <xf numFmtId="3" fontId="24" fillId="2" borderId="14" xfId="1" applyNumberFormat="1" applyFont="1" applyFill="1" applyBorder="1" applyAlignment="1">
      <alignment horizontal="center" vertical="center"/>
    </xf>
    <xf numFmtId="3" fontId="14" fillId="2" borderId="47" xfId="1" applyNumberFormat="1" applyFont="1" applyFill="1" applyBorder="1" applyAlignment="1">
      <alignment horizontal="center" vertical="center"/>
    </xf>
    <xf numFmtId="3" fontId="14" fillId="2" borderId="48" xfId="1" applyNumberFormat="1" applyFont="1" applyFill="1" applyBorder="1" applyAlignment="1">
      <alignment horizontal="center" vertical="center"/>
    </xf>
    <xf numFmtId="0" fontId="14" fillId="2" borderId="12" xfId="1" applyFont="1" applyFill="1" applyBorder="1" applyAlignment="1">
      <alignment horizontal="center" vertical="justify"/>
    </xf>
    <xf numFmtId="0" fontId="14" fillId="2" borderId="13" xfId="1" applyFont="1" applyFill="1" applyBorder="1" applyAlignment="1">
      <alignment horizontal="center" vertical="justify"/>
    </xf>
    <xf numFmtId="0" fontId="4" fillId="0" borderId="0" xfId="3" applyFont="1" applyBorder="1" applyAlignment="1">
      <alignment horizontal="center"/>
    </xf>
    <xf numFmtId="0" fontId="4" fillId="0" borderId="0" xfId="3" quotePrefix="1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14" fillId="2" borderId="59" xfId="1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/>
    </xf>
    <xf numFmtId="0" fontId="14" fillId="2" borderId="60" xfId="1" applyFont="1" applyFill="1" applyBorder="1" applyAlignment="1">
      <alignment horizontal="center" vertical="center"/>
    </xf>
    <xf numFmtId="0" fontId="14" fillId="2" borderId="61" xfId="1" applyFont="1" applyFill="1" applyBorder="1" applyAlignment="1">
      <alignment horizontal="center" vertical="center"/>
    </xf>
    <xf numFmtId="0" fontId="14" fillId="2" borderId="26" xfId="1" applyFont="1" applyFill="1" applyBorder="1" applyAlignment="1">
      <alignment horizontal="center" vertical="center" wrapText="1"/>
    </xf>
    <xf numFmtId="0" fontId="14" fillId="2" borderId="6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4" fillId="2" borderId="49" xfId="1" applyFont="1" applyFill="1" applyBorder="1" applyAlignment="1">
      <alignment horizontal="center" vertical="center"/>
    </xf>
    <xf numFmtId="0" fontId="14" fillId="2" borderId="50" xfId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/>
    </xf>
    <xf numFmtId="3" fontId="14" fillId="2" borderId="44" xfId="1" applyNumberFormat="1" applyFont="1" applyFill="1" applyBorder="1" applyAlignment="1">
      <alignment horizontal="center" vertical="center"/>
    </xf>
    <xf numFmtId="3" fontId="14" fillId="2" borderId="42" xfId="1" applyNumberFormat="1" applyFont="1" applyFill="1" applyBorder="1" applyAlignment="1">
      <alignment horizontal="center" vertical="center"/>
    </xf>
    <xf numFmtId="3" fontId="14" fillId="2" borderId="45" xfId="1" applyNumberFormat="1" applyFont="1" applyFill="1" applyBorder="1" applyAlignment="1">
      <alignment horizontal="center" vertical="center"/>
    </xf>
    <xf numFmtId="3" fontId="14" fillId="2" borderId="38" xfId="1" applyNumberFormat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/>
    </xf>
    <xf numFmtId="0" fontId="14" fillId="2" borderId="33" xfId="1" applyFont="1" applyFill="1" applyBorder="1" applyAlignment="1">
      <alignment horizontal="center" vertical="center"/>
    </xf>
    <xf numFmtId="0" fontId="46" fillId="0" borderId="0" xfId="1" applyFont="1" applyAlignment="1">
      <alignment horizontal="center"/>
    </xf>
    <xf numFmtId="0" fontId="5" fillId="0" borderId="0" xfId="3" applyFont="1" applyAlignment="1">
      <alignment horizontal="center"/>
    </xf>
    <xf numFmtId="0" fontId="64" fillId="0" borderId="0" xfId="1" applyFont="1" applyAlignment="1">
      <alignment horizontal="justify" vertical="center" wrapText="1"/>
    </xf>
    <xf numFmtId="0" fontId="64" fillId="0" borderId="0" xfId="1" applyFont="1" applyAlignment="1">
      <alignment horizontal="justify" vertical="center"/>
    </xf>
    <xf numFmtId="0" fontId="3" fillId="0" borderId="0" xfId="3" applyFont="1" applyBorder="1" applyAlignment="1">
      <alignment horizontal="justify" vertical="center"/>
    </xf>
    <xf numFmtId="0" fontId="4" fillId="0" borderId="0" xfId="15" applyFont="1" applyBorder="1" applyAlignment="1">
      <alignment horizontal="center"/>
    </xf>
    <xf numFmtId="0" fontId="14" fillId="2" borderId="4" xfId="15" applyFont="1" applyFill="1" applyBorder="1" applyAlignment="1">
      <alignment horizontal="center" vertical="center"/>
    </xf>
    <xf numFmtId="0" fontId="14" fillId="2" borderId="12" xfId="15" applyFont="1" applyFill="1" applyBorder="1" applyAlignment="1">
      <alignment horizontal="center" vertical="center"/>
    </xf>
    <xf numFmtId="0" fontId="14" fillId="2" borderId="21" xfId="15" applyFont="1" applyFill="1" applyBorder="1" applyAlignment="1">
      <alignment horizontal="center" vertical="center" wrapText="1"/>
    </xf>
    <xf numFmtId="0" fontId="14" fillId="2" borderId="3" xfId="15" applyFont="1" applyFill="1" applyBorder="1" applyAlignment="1">
      <alignment horizontal="center" vertical="center"/>
    </xf>
    <xf numFmtId="0" fontId="14" fillId="2" borderId="21" xfId="15" applyFont="1" applyFill="1" applyBorder="1" applyAlignment="1">
      <alignment horizontal="center" vertical="center"/>
    </xf>
    <xf numFmtId="0" fontId="14" fillId="2" borderId="6" xfId="15" applyFont="1" applyFill="1" applyBorder="1" applyAlignment="1">
      <alignment horizontal="center" vertical="center"/>
    </xf>
    <xf numFmtId="0" fontId="14" fillId="2" borderId="14" xfId="15" applyFont="1" applyFill="1" applyBorder="1" applyAlignment="1">
      <alignment horizontal="center" vertical="center"/>
    </xf>
    <xf numFmtId="0" fontId="49" fillId="2" borderId="4" xfId="1" applyFont="1" applyFill="1" applyBorder="1" applyAlignment="1">
      <alignment horizontal="center" vertical="center"/>
    </xf>
    <xf numFmtId="0" fontId="49" fillId="2" borderId="5" xfId="1" applyFont="1" applyFill="1" applyBorder="1" applyAlignment="1">
      <alignment horizontal="center" vertical="center"/>
    </xf>
    <xf numFmtId="0" fontId="49" fillId="2" borderId="41" xfId="1" applyFont="1" applyFill="1" applyBorder="1" applyAlignment="1">
      <alignment horizontal="center" vertical="center"/>
    </xf>
    <xf numFmtId="0" fontId="49" fillId="2" borderId="7" xfId="1" applyFont="1" applyFill="1" applyBorder="1" applyAlignment="1">
      <alignment horizontal="center" vertical="center"/>
    </xf>
    <xf numFmtId="0" fontId="49" fillId="2" borderId="0" xfId="1" applyFont="1" applyFill="1" applyBorder="1" applyAlignment="1">
      <alignment horizontal="center" vertical="center"/>
    </xf>
    <xf numFmtId="0" fontId="49" fillId="2" borderId="33" xfId="1" applyFont="1" applyFill="1" applyBorder="1" applyAlignment="1">
      <alignment horizontal="center" vertical="center"/>
    </xf>
    <xf numFmtId="0" fontId="49" fillId="2" borderId="12" xfId="1" applyFont="1" applyFill="1" applyBorder="1" applyAlignment="1">
      <alignment horizontal="center" vertical="center"/>
    </xf>
    <xf numFmtId="0" fontId="49" fillId="2" borderId="13" xfId="1" applyFont="1" applyFill="1" applyBorder="1" applyAlignment="1">
      <alignment horizontal="center" vertical="center"/>
    </xf>
    <xf numFmtId="0" fontId="49" fillId="2" borderId="32" xfId="1" applyFont="1" applyFill="1" applyBorder="1" applyAlignment="1">
      <alignment horizontal="center" vertical="center"/>
    </xf>
    <xf numFmtId="3" fontId="49" fillId="2" borderId="34" xfId="1" applyNumberFormat="1" applyFont="1" applyFill="1" applyBorder="1" applyAlignment="1">
      <alignment horizontal="center" vertical="center"/>
    </xf>
    <xf numFmtId="3" fontId="49" fillId="2" borderId="6" xfId="1" applyNumberFormat="1" applyFont="1" applyFill="1" applyBorder="1" applyAlignment="1">
      <alignment horizontal="center" vertical="center"/>
    </xf>
    <xf numFmtId="3" fontId="49" fillId="2" borderId="36" xfId="1" applyNumberFormat="1" applyFont="1" applyFill="1" applyBorder="1" applyAlignment="1">
      <alignment horizontal="center" vertical="center"/>
    </xf>
    <xf numFmtId="3" fontId="49" fillId="2" borderId="8" xfId="1" applyNumberFormat="1" applyFont="1" applyFill="1" applyBorder="1" applyAlignment="1">
      <alignment horizontal="center" vertical="center"/>
    </xf>
    <xf numFmtId="3" fontId="49" fillId="2" borderId="39" xfId="1" applyNumberFormat="1" applyFont="1" applyFill="1" applyBorder="1" applyAlignment="1">
      <alignment horizontal="center" vertical="center"/>
    </xf>
    <xf numFmtId="3" fontId="49" fillId="2" borderId="14" xfId="1" applyNumberFormat="1" applyFont="1" applyFill="1" applyBorder="1" applyAlignment="1">
      <alignment horizontal="center" vertical="center"/>
    </xf>
    <xf numFmtId="0" fontId="47" fillId="0" borderId="0" xfId="3" quotePrefix="1" applyFont="1" applyAlignment="1">
      <alignment horizontal="center" vertical="center"/>
    </xf>
    <xf numFmtId="0" fontId="47" fillId="0" borderId="0" xfId="3" applyFont="1" applyFill="1" applyAlignment="1">
      <alignment horizontal="center" vertical="center"/>
    </xf>
    <xf numFmtId="0" fontId="49" fillId="2" borderId="34" xfId="1" applyFont="1" applyFill="1" applyBorder="1" applyAlignment="1">
      <alignment horizontal="center" vertical="center" wrapText="1"/>
    </xf>
    <xf numFmtId="0" fontId="49" fillId="2" borderId="6" xfId="1" applyFont="1" applyFill="1" applyBorder="1" applyAlignment="1">
      <alignment horizontal="center" vertical="center" wrapText="1"/>
    </xf>
    <xf numFmtId="0" fontId="49" fillId="2" borderId="39" xfId="1" applyFont="1" applyFill="1" applyBorder="1" applyAlignment="1">
      <alignment horizontal="center" vertical="center" wrapText="1"/>
    </xf>
    <xf numFmtId="0" fontId="49" fillId="2" borderId="14" xfId="1" applyFont="1" applyFill="1" applyBorder="1" applyAlignment="1">
      <alignment horizontal="center" vertical="center" wrapText="1"/>
    </xf>
  </cellXfs>
  <cellStyles count="16">
    <cellStyle name="Millares 3" xfId="8"/>
    <cellStyle name="Millares 5" xfId="10"/>
    <cellStyle name="Moneda 5" xfId="9"/>
    <cellStyle name="Normal" xfId="0" builtinId="0"/>
    <cellStyle name="Normal 15 3 2" xfId="12"/>
    <cellStyle name="Normal 18" xfId="11"/>
    <cellStyle name="Normal 2" xfId="13"/>
    <cellStyle name="Normal 2 3" xfId="3"/>
    <cellStyle name="Normal 20" xfId="2"/>
    <cellStyle name="Normal 3 2" xfId="1"/>
    <cellStyle name="Normal 6" xfId="4"/>
    <cellStyle name="Normal_ANEXO LEY 05" xfId="6"/>
    <cellStyle name="Normal_ANEXO LEY 06" xfId="5"/>
    <cellStyle name="Normal_FICHASPPTO2002 2" xfId="14"/>
    <cellStyle name="Normal_presentacion.cp2008" xfId="15"/>
    <cellStyle name="Normal_presentacion28nov_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22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22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image" Target="../media/image27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9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9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9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0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1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1.png"/><Relationship Id="rId1" Type="http://schemas.openxmlformats.org/officeDocument/2006/relationships/image" Target="../media/image9.png"/><Relationship Id="rId4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.png"/><Relationship Id="rId5" Type="http://schemas.openxmlformats.org/officeDocument/2006/relationships/image" Target="../media/image15.png"/><Relationship Id="rId4" Type="http://schemas.openxmlformats.org/officeDocument/2006/relationships/image" Target="../media/image1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17318</xdr:rowOff>
    </xdr:from>
    <xdr:to>
      <xdr:col>2</xdr:col>
      <xdr:colOff>2208068</xdr:colOff>
      <xdr:row>6</xdr:row>
      <xdr:rowOff>69273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17318"/>
          <a:ext cx="7332518" cy="130925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1131331</xdr:colOff>
      <xdr:row>1</xdr:row>
      <xdr:rowOff>10232</xdr:rowOff>
    </xdr:from>
    <xdr:to>
      <xdr:col>2</xdr:col>
      <xdr:colOff>2068544</xdr:colOff>
      <xdr:row>5</xdr:row>
      <xdr:rowOff>39674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5781" y="172157"/>
          <a:ext cx="937213" cy="962892"/>
        </a:xfrm>
        <a:prstGeom prst="rect">
          <a:avLst/>
        </a:prstGeom>
      </xdr:spPr>
    </xdr:pic>
    <xdr:clientData/>
  </xdr:twoCellAnchor>
  <xdr:twoCellAnchor editAs="oneCell">
    <xdr:from>
      <xdr:col>0</xdr:col>
      <xdr:colOff>225137</xdr:colOff>
      <xdr:row>0</xdr:row>
      <xdr:rowOff>112569</xdr:rowOff>
    </xdr:from>
    <xdr:to>
      <xdr:col>0</xdr:col>
      <xdr:colOff>952500</xdr:colOff>
      <xdr:row>5</xdr:row>
      <xdr:rowOff>110119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137" y="112569"/>
          <a:ext cx="727363" cy="109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5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6431280" cy="10191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41565</xdr:colOff>
      <xdr:row>17</xdr:row>
      <xdr:rowOff>1</xdr:rowOff>
    </xdr:from>
    <xdr:to>
      <xdr:col>1</xdr:col>
      <xdr:colOff>313550</xdr:colOff>
      <xdr:row>17</xdr:row>
      <xdr:rowOff>242457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5118390" y="4276726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0</xdr:col>
      <xdr:colOff>103909</xdr:colOff>
      <xdr:row>21</xdr:row>
      <xdr:rowOff>131618</xdr:rowOff>
    </xdr:from>
    <xdr:to>
      <xdr:col>0</xdr:col>
      <xdr:colOff>375894</xdr:colOff>
      <xdr:row>22</xdr:row>
      <xdr:rowOff>166256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103909" y="5408468"/>
          <a:ext cx="271985" cy="244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1</xdr:col>
      <xdr:colOff>34638</xdr:colOff>
      <xdr:row>12</xdr:row>
      <xdr:rowOff>374073</xdr:rowOff>
    </xdr:from>
    <xdr:to>
      <xdr:col>1</xdr:col>
      <xdr:colOff>306623</xdr:colOff>
      <xdr:row>13</xdr:row>
      <xdr:rowOff>221674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5111463" y="3202998"/>
          <a:ext cx="271985" cy="247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 editAs="oneCell">
    <xdr:from>
      <xdr:col>1</xdr:col>
      <xdr:colOff>615251</xdr:colOff>
      <xdr:row>1</xdr:row>
      <xdr:rowOff>8995</xdr:rowOff>
    </xdr:from>
    <xdr:to>
      <xdr:col>1</xdr:col>
      <xdr:colOff>1304249</xdr:colOff>
      <xdr:row>3</xdr:row>
      <xdr:rowOff>192232</xdr:rowOff>
    </xdr:to>
    <xdr:pic>
      <xdr:nvPicPr>
        <xdr:cNvPr id="6" name="Imagen 5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415" y="209886"/>
          <a:ext cx="688998" cy="682001"/>
        </a:xfrm>
        <a:prstGeom prst="rect">
          <a:avLst/>
        </a:prstGeom>
      </xdr:spPr>
    </xdr:pic>
    <xdr:clientData/>
  </xdr:twoCellAnchor>
  <xdr:twoCellAnchor editAs="oneCell">
    <xdr:from>
      <xdr:col>0</xdr:col>
      <xdr:colOff>219941</xdr:colOff>
      <xdr:row>0</xdr:row>
      <xdr:rowOff>151876</xdr:rowOff>
    </xdr:from>
    <xdr:to>
      <xdr:col>0</xdr:col>
      <xdr:colOff>642648</xdr:colOff>
      <xdr:row>3</xdr:row>
      <xdr:rowOff>65808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41" y="151876"/>
          <a:ext cx="422707" cy="613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27709</xdr:colOff>
      <xdr:row>1</xdr:row>
      <xdr:rowOff>0</xdr:rowOff>
    </xdr:from>
    <xdr:to>
      <xdr:col>3</xdr:col>
      <xdr:colOff>2043546</xdr:colOff>
      <xdr:row>5</xdr:row>
      <xdr:rowOff>24245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380134" y="161925"/>
          <a:ext cx="9702512" cy="141489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1304514</xdr:colOff>
      <xdr:row>1</xdr:row>
      <xdr:rowOff>92891</xdr:rowOff>
    </xdr:from>
    <xdr:to>
      <xdr:col>3</xdr:col>
      <xdr:colOff>1940481</xdr:colOff>
      <xdr:row>3</xdr:row>
      <xdr:rowOff>196060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3614" y="254816"/>
          <a:ext cx="635967" cy="646094"/>
        </a:xfrm>
        <a:prstGeom prst="rect">
          <a:avLst/>
        </a:prstGeom>
      </xdr:spPr>
    </xdr:pic>
    <xdr:clientData/>
  </xdr:twoCellAnchor>
  <xdr:twoCellAnchor editAs="oneCell">
    <xdr:from>
      <xdr:col>1</xdr:col>
      <xdr:colOff>210416</xdr:colOff>
      <xdr:row>0</xdr:row>
      <xdr:rowOff>158199</xdr:rowOff>
    </xdr:from>
    <xdr:to>
      <xdr:col>1</xdr:col>
      <xdr:colOff>666374</xdr:colOff>
      <xdr:row>3</xdr:row>
      <xdr:rowOff>133351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841" y="158199"/>
          <a:ext cx="455958" cy="680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609600</xdr:colOff>
      <xdr:row>4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657600" cy="8001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1032617</xdr:colOff>
      <xdr:row>0</xdr:row>
      <xdr:rowOff>87450</xdr:rowOff>
    </xdr:from>
    <xdr:ext cx="736380" cy="751113"/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B09085D3-4314-43D4-89BA-F57911E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1917" y="87450"/>
          <a:ext cx="736380" cy="751113"/>
        </a:xfrm>
        <a:prstGeom prst="rect">
          <a:avLst/>
        </a:prstGeom>
      </xdr:spPr>
    </xdr:pic>
    <xdr:clientData/>
  </xdr:oneCellAnchor>
  <xdr:oneCellAnchor>
    <xdr:from>
      <xdr:col>0</xdr:col>
      <xdr:colOff>200025</xdr:colOff>
      <xdr:row>0</xdr:row>
      <xdr:rowOff>38100</xdr:rowOff>
    </xdr:from>
    <xdr:ext cx="571498" cy="855323"/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8100"/>
          <a:ext cx="571498" cy="855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38734</xdr:colOff>
      <xdr:row>0</xdr:row>
      <xdr:rowOff>0</xdr:rowOff>
    </xdr:from>
    <xdr:to>
      <xdr:col>8</xdr:col>
      <xdr:colOff>1111249</xdr:colOff>
      <xdr:row>4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38734" y="0"/>
          <a:ext cx="6816090" cy="8001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60960</xdr:colOff>
      <xdr:row>65</xdr:row>
      <xdr:rowOff>76200</xdr:rowOff>
    </xdr:from>
    <xdr:to>
      <xdr:col>3</xdr:col>
      <xdr:colOff>190500</xdr:colOff>
      <xdr:row>65</xdr:row>
      <xdr:rowOff>297180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2346960" y="12458700"/>
          <a:ext cx="129540" cy="116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60960</xdr:colOff>
      <xdr:row>68</xdr:row>
      <xdr:rowOff>60960</xdr:rowOff>
    </xdr:from>
    <xdr:to>
      <xdr:col>3</xdr:col>
      <xdr:colOff>190500</xdr:colOff>
      <xdr:row>68</xdr:row>
      <xdr:rowOff>281940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2346960" y="13014960"/>
          <a:ext cx="129540" cy="1257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167640</xdr:colOff>
      <xdr:row>58</xdr:row>
      <xdr:rowOff>53340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/>
      </xdr:nvSpPr>
      <xdr:spPr>
        <a:xfrm>
          <a:off x="2324100" y="10858500"/>
          <a:ext cx="129540" cy="2438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53340</xdr:colOff>
      <xdr:row>50</xdr:row>
      <xdr:rowOff>0</xdr:rowOff>
    </xdr:from>
    <xdr:to>
      <xdr:col>3</xdr:col>
      <xdr:colOff>182880</xdr:colOff>
      <xdr:row>51</xdr:row>
      <xdr:rowOff>53340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2339340" y="9525000"/>
          <a:ext cx="129540" cy="2438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1</xdr:col>
      <xdr:colOff>327660</xdr:colOff>
      <xdr:row>76</xdr:row>
      <xdr:rowOff>129540</xdr:rowOff>
    </xdr:from>
    <xdr:to>
      <xdr:col>1</xdr:col>
      <xdr:colOff>586740</xdr:colOff>
      <xdr:row>77</xdr:row>
      <xdr:rowOff>327660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 txBox="1"/>
      </xdr:nvSpPr>
      <xdr:spPr>
        <a:xfrm>
          <a:off x="1089660" y="14607540"/>
          <a:ext cx="259080" cy="2552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4</xdr:col>
      <xdr:colOff>91440</xdr:colOff>
      <xdr:row>51</xdr:row>
      <xdr:rowOff>15240</xdr:rowOff>
    </xdr:from>
    <xdr:to>
      <xdr:col>4</xdr:col>
      <xdr:colOff>220980</xdr:colOff>
      <xdr:row>53</xdr:row>
      <xdr:rowOff>22860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 txBox="1"/>
      </xdr:nvSpPr>
      <xdr:spPr>
        <a:xfrm>
          <a:off x="3139440" y="9730740"/>
          <a:ext cx="12954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57150</xdr:colOff>
      <xdr:row>53</xdr:row>
      <xdr:rowOff>323850</xdr:rowOff>
    </xdr:from>
    <xdr:to>
      <xdr:col>3</xdr:col>
      <xdr:colOff>186690</xdr:colOff>
      <xdr:row>53</xdr:row>
      <xdr:rowOff>539115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 txBox="1"/>
      </xdr:nvSpPr>
      <xdr:spPr>
        <a:xfrm>
          <a:off x="2343150" y="10287000"/>
          <a:ext cx="12954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oneCellAnchor>
    <xdr:from>
      <xdr:col>8</xdr:col>
      <xdr:colOff>42017</xdr:colOff>
      <xdr:row>0</xdr:row>
      <xdr:rowOff>106500</xdr:rowOff>
    </xdr:from>
    <xdr:ext cx="736380" cy="751113"/>
    <xdr:pic>
      <xdr:nvPicPr>
        <xdr:cNvPr id="10" name="Imagen 9" descr="Logotipo, nombre de la empresa&#10;&#10;Descripción generada automáticamente">
          <a:extLst>
            <a:ext uri="{FF2B5EF4-FFF2-40B4-BE49-F238E27FC236}">
              <a16:creationId xmlns:a16="http://schemas.microsoft.com/office/drawing/2014/main" id="{B09085D3-4314-43D4-89BA-F57911E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8017" y="106500"/>
          <a:ext cx="736380" cy="751113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0</xdr:row>
      <xdr:rowOff>76200</xdr:rowOff>
    </xdr:from>
    <xdr:ext cx="571498" cy="855323"/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76200"/>
          <a:ext cx="571498" cy="855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7620</xdr:rowOff>
    </xdr:from>
    <xdr:to>
      <xdr:col>5</xdr:col>
      <xdr:colOff>853440</xdr:colOff>
      <xdr:row>4</xdr:row>
      <xdr:rowOff>68580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45720" y="7620"/>
          <a:ext cx="6989445" cy="10134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1118342</xdr:colOff>
      <xdr:row>0</xdr:row>
      <xdr:rowOff>116025</xdr:rowOff>
    </xdr:from>
    <xdr:to>
      <xdr:col>5</xdr:col>
      <xdr:colOff>683147</xdr:colOff>
      <xdr:row>3</xdr:row>
      <xdr:rowOff>114663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8492" y="116025"/>
          <a:ext cx="736380" cy="751113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0</xdr:row>
      <xdr:rowOff>47625</xdr:rowOff>
    </xdr:from>
    <xdr:to>
      <xdr:col>2</xdr:col>
      <xdr:colOff>342898</xdr:colOff>
      <xdr:row>3</xdr:row>
      <xdr:rowOff>150473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7625"/>
          <a:ext cx="571498" cy="855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22860</xdr:rowOff>
    </xdr:from>
    <xdr:to>
      <xdr:col>4</xdr:col>
      <xdr:colOff>902970</xdr:colOff>
      <xdr:row>4</xdr:row>
      <xdr:rowOff>60960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Arrowheads="1"/>
        </xdr:cNvSpPr>
      </xdr:nvSpPr>
      <xdr:spPr bwMode="auto">
        <a:xfrm>
          <a:off x="38100" y="22860"/>
          <a:ext cx="7056120" cy="10001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66676</xdr:colOff>
      <xdr:row>0</xdr:row>
      <xdr:rowOff>79180</xdr:rowOff>
    </xdr:from>
    <xdr:to>
      <xdr:col>2</xdr:col>
      <xdr:colOff>66675</xdr:colOff>
      <xdr:row>3</xdr:row>
      <xdr:rowOff>160344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79180"/>
          <a:ext cx="561974" cy="833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1085852</xdr:colOff>
      <xdr:row>0</xdr:row>
      <xdr:rowOff>85725</xdr:rowOff>
    </xdr:from>
    <xdr:to>
      <xdr:col>4</xdr:col>
      <xdr:colOff>547726</xdr:colOff>
      <xdr:row>3</xdr:row>
      <xdr:rowOff>125106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2" y="85725"/>
          <a:ext cx="776324" cy="79185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41868</xdr:colOff>
      <xdr:row>0</xdr:row>
      <xdr:rowOff>15240</xdr:rowOff>
    </xdr:from>
    <xdr:to>
      <xdr:col>18</xdr:col>
      <xdr:colOff>0</xdr:colOff>
      <xdr:row>4</xdr:row>
      <xdr:rowOff>68580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rrowheads="1"/>
        </xdr:cNvSpPr>
      </xdr:nvSpPr>
      <xdr:spPr bwMode="auto">
        <a:xfrm>
          <a:off x="41868" y="15240"/>
          <a:ext cx="17579382" cy="80581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105835</xdr:colOff>
      <xdr:row>0</xdr:row>
      <xdr:rowOff>105833</xdr:rowOff>
    </xdr:from>
    <xdr:to>
      <xdr:col>4</xdr:col>
      <xdr:colOff>10585</xdr:colOff>
      <xdr:row>4</xdr:row>
      <xdr:rowOff>13793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385" y="105833"/>
          <a:ext cx="447675" cy="660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321737</xdr:colOff>
      <xdr:row>0</xdr:row>
      <xdr:rowOff>93061</xdr:rowOff>
    </xdr:from>
    <xdr:to>
      <xdr:col>17</xdr:col>
      <xdr:colOff>935780</xdr:colOff>
      <xdr:row>3</xdr:row>
      <xdr:rowOff>137306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1887" y="93061"/>
          <a:ext cx="614043" cy="62527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0</xdr:row>
      <xdr:rowOff>15240</xdr:rowOff>
    </xdr:from>
    <xdr:to>
      <xdr:col>3</xdr:col>
      <xdr:colOff>333375</xdr:colOff>
      <xdr:row>4</xdr:row>
      <xdr:rowOff>68580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 noChangeArrowheads="1"/>
        </xdr:cNvSpPr>
      </xdr:nvSpPr>
      <xdr:spPr bwMode="auto">
        <a:xfrm>
          <a:off x="291465" y="15240"/>
          <a:ext cx="10186035" cy="13868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381000</xdr:colOff>
      <xdr:row>0</xdr:row>
      <xdr:rowOff>96825</xdr:rowOff>
    </xdr:from>
    <xdr:to>
      <xdr:col>1</xdr:col>
      <xdr:colOff>787808</xdr:colOff>
      <xdr:row>1</xdr:row>
      <xdr:rowOff>338339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96825"/>
          <a:ext cx="406808" cy="603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895352</xdr:colOff>
      <xdr:row>0</xdr:row>
      <xdr:rowOff>120407</xdr:rowOff>
    </xdr:from>
    <xdr:to>
      <xdr:col>3</xdr:col>
      <xdr:colOff>38101</xdr:colOff>
      <xdr:row>1</xdr:row>
      <xdr:rowOff>331675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2" y="120407"/>
          <a:ext cx="561974" cy="57321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15240</xdr:rowOff>
    </xdr:from>
    <xdr:to>
      <xdr:col>10</xdr:col>
      <xdr:colOff>0</xdr:colOff>
      <xdr:row>5</xdr:row>
      <xdr:rowOff>38100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 noChangeArrowheads="1"/>
        </xdr:cNvSpPr>
      </xdr:nvSpPr>
      <xdr:spPr bwMode="auto">
        <a:xfrm>
          <a:off x="22860" y="15240"/>
          <a:ext cx="9806940" cy="102298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171450</xdr:colOff>
      <xdr:row>0</xdr:row>
      <xdr:rowOff>76200</xdr:rowOff>
    </xdr:from>
    <xdr:to>
      <xdr:col>4</xdr:col>
      <xdr:colOff>114299</xdr:colOff>
      <xdr:row>4</xdr:row>
      <xdr:rowOff>100214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6200"/>
          <a:ext cx="561974" cy="833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238126</xdr:colOff>
      <xdr:row>0</xdr:row>
      <xdr:rowOff>101795</xdr:rowOff>
    </xdr:from>
    <xdr:to>
      <xdr:col>8</xdr:col>
      <xdr:colOff>1014450</xdr:colOff>
      <xdr:row>4</xdr:row>
      <xdr:rowOff>84026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1" y="101795"/>
          <a:ext cx="776324" cy="79185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17</xdr:col>
      <xdr:colOff>53340</xdr:colOff>
      <xdr:row>5</xdr:row>
      <xdr:rowOff>38100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>
          <a:spLocks noChangeArrowheads="1"/>
        </xdr:cNvSpPr>
      </xdr:nvSpPr>
      <xdr:spPr bwMode="auto">
        <a:xfrm>
          <a:off x="38100" y="15240"/>
          <a:ext cx="15655290" cy="102298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0</xdr:row>
      <xdr:rowOff>95250</xdr:rowOff>
    </xdr:from>
    <xdr:to>
      <xdr:col>6</xdr:col>
      <xdr:colOff>76199</xdr:colOff>
      <xdr:row>4</xdr:row>
      <xdr:rowOff>119264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95250"/>
          <a:ext cx="561974" cy="833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1028701</xdr:colOff>
      <xdr:row>0</xdr:row>
      <xdr:rowOff>139895</xdr:rowOff>
    </xdr:from>
    <xdr:to>
      <xdr:col>16</xdr:col>
      <xdr:colOff>757275</xdr:colOff>
      <xdr:row>4</xdr:row>
      <xdr:rowOff>122126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2776" y="139895"/>
          <a:ext cx="776324" cy="791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9</xdr:col>
      <xdr:colOff>700827</xdr:colOff>
      <xdr:row>5</xdr:row>
      <xdr:rowOff>85725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7626" y="47625"/>
          <a:ext cx="7130201" cy="9620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139212</xdr:colOff>
      <xdr:row>0</xdr:row>
      <xdr:rowOff>95251</xdr:rowOff>
    </xdr:from>
    <xdr:to>
      <xdr:col>1</xdr:col>
      <xdr:colOff>249115</xdr:colOff>
      <xdr:row>4</xdr:row>
      <xdr:rowOff>109194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95251"/>
          <a:ext cx="490903" cy="775943"/>
        </a:xfrm>
        <a:prstGeom prst="rect">
          <a:avLst/>
        </a:prstGeom>
      </xdr:spPr>
    </xdr:pic>
    <xdr:clientData/>
  </xdr:twoCellAnchor>
  <xdr:twoCellAnchor editAs="oneCell">
    <xdr:from>
      <xdr:col>8</xdr:col>
      <xdr:colOff>622789</xdr:colOff>
      <xdr:row>0</xdr:row>
      <xdr:rowOff>124557</xdr:rowOff>
    </xdr:from>
    <xdr:to>
      <xdr:col>9</xdr:col>
      <xdr:colOff>600809</xdr:colOff>
      <xdr:row>4</xdr:row>
      <xdr:rowOff>109904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7789" y="124557"/>
          <a:ext cx="740020" cy="74734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33619</xdr:colOff>
      <xdr:row>0</xdr:row>
      <xdr:rowOff>38100</xdr:rowOff>
    </xdr:from>
    <xdr:to>
      <xdr:col>3</xdr:col>
      <xdr:colOff>1692090</xdr:colOff>
      <xdr:row>5</xdr:row>
      <xdr:rowOff>129746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>
          <a:spLocks noChangeArrowheads="1"/>
        </xdr:cNvSpPr>
      </xdr:nvSpPr>
      <xdr:spPr bwMode="auto">
        <a:xfrm>
          <a:off x="791029" y="38100"/>
          <a:ext cx="10368681" cy="1549086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413133</xdr:colOff>
      <xdr:row>0</xdr:row>
      <xdr:rowOff>115855</xdr:rowOff>
    </xdr:from>
    <xdr:to>
      <xdr:col>2</xdr:col>
      <xdr:colOff>145938</xdr:colOff>
      <xdr:row>2</xdr:row>
      <xdr:rowOff>270011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0543" y="115855"/>
          <a:ext cx="444311" cy="659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843658</xdr:colOff>
      <xdr:row>0</xdr:row>
      <xdr:rowOff>125361</xdr:rowOff>
    </xdr:from>
    <xdr:to>
      <xdr:col>3</xdr:col>
      <xdr:colOff>1457440</xdr:colOff>
      <xdr:row>2</xdr:row>
      <xdr:rowOff>246483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278" y="125361"/>
          <a:ext cx="613782" cy="626062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41564</xdr:colOff>
      <xdr:row>0</xdr:row>
      <xdr:rowOff>31423</xdr:rowOff>
    </xdr:from>
    <xdr:to>
      <xdr:col>2</xdr:col>
      <xdr:colOff>1028700</xdr:colOff>
      <xdr:row>5</xdr:row>
      <xdr:rowOff>15240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>
          <a:spLocks noChangeArrowheads="1"/>
        </xdr:cNvSpPr>
      </xdr:nvSpPr>
      <xdr:spPr bwMode="auto">
        <a:xfrm>
          <a:off x="41564" y="31423"/>
          <a:ext cx="7006936" cy="907742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139390</xdr:colOff>
      <xdr:row>1</xdr:row>
      <xdr:rowOff>204439</xdr:rowOff>
    </xdr:from>
    <xdr:to>
      <xdr:col>2</xdr:col>
      <xdr:colOff>888279</xdr:colOff>
      <xdr:row>3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196540" y="413989"/>
          <a:ext cx="6711539" cy="2813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SUBSIDIOS,</a:t>
          </a:r>
          <a:r>
            <a:rPr lang="es-MX" sz="1300" b="1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TRANSFERENCIAS, DONATIVOS Y OTRAS AYUDAS </a:t>
          </a:r>
          <a:endParaRPr lang="es-MX" sz="13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117835</xdr:colOff>
      <xdr:row>0</xdr:row>
      <xdr:rowOff>127654</xdr:rowOff>
    </xdr:from>
    <xdr:to>
      <xdr:col>1</xdr:col>
      <xdr:colOff>565871</xdr:colOff>
      <xdr:row>3</xdr:row>
      <xdr:rowOff>104905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53" y="127654"/>
          <a:ext cx="448036" cy="664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274655</xdr:colOff>
      <xdr:row>0</xdr:row>
      <xdr:rowOff>163826</xdr:rowOff>
    </xdr:from>
    <xdr:to>
      <xdr:col>2</xdr:col>
      <xdr:colOff>893583</xdr:colOff>
      <xdr:row>3</xdr:row>
      <xdr:rowOff>107766</xdr:rowOff>
    </xdr:to>
    <xdr:pic>
      <xdr:nvPicPr>
        <xdr:cNvPr id="6" name="Imagen 5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062" y="163826"/>
          <a:ext cx="618928" cy="631311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7620</xdr:rowOff>
    </xdr:from>
    <xdr:to>
      <xdr:col>11</xdr:col>
      <xdr:colOff>1085850</xdr:colOff>
      <xdr:row>5</xdr:row>
      <xdr:rowOff>30480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>
          <a:spLocks noChangeArrowheads="1"/>
        </xdr:cNvSpPr>
      </xdr:nvSpPr>
      <xdr:spPr bwMode="auto">
        <a:xfrm>
          <a:off x="38100" y="7620"/>
          <a:ext cx="14163675" cy="12801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323850</xdr:colOff>
      <xdr:row>0</xdr:row>
      <xdr:rowOff>95250</xdr:rowOff>
    </xdr:from>
    <xdr:to>
      <xdr:col>1</xdr:col>
      <xdr:colOff>1052593</xdr:colOff>
      <xdr:row>4</xdr:row>
      <xdr:rowOff>157100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95250"/>
          <a:ext cx="728743" cy="10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160967</xdr:colOff>
      <xdr:row>0</xdr:row>
      <xdr:rowOff>128977</xdr:rowOff>
    </xdr:from>
    <xdr:to>
      <xdr:col>11</xdr:col>
      <xdr:colOff>653321</xdr:colOff>
      <xdr:row>4</xdr:row>
      <xdr:rowOff>136647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2067" y="128977"/>
          <a:ext cx="1006704" cy="102684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</xdr:colOff>
      <xdr:row>0</xdr:row>
      <xdr:rowOff>41564</xdr:rowOff>
    </xdr:from>
    <xdr:to>
      <xdr:col>6</xdr:col>
      <xdr:colOff>0</xdr:colOff>
      <xdr:row>5</xdr:row>
      <xdr:rowOff>15240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>
          <a:spLocks noChangeArrowheads="1"/>
        </xdr:cNvSpPr>
      </xdr:nvSpPr>
      <xdr:spPr bwMode="auto">
        <a:xfrm>
          <a:off x="34636" y="41564"/>
          <a:ext cx="4537364" cy="926176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1368137</xdr:colOff>
      <xdr:row>2</xdr:row>
      <xdr:rowOff>91787</xdr:rowOff>
    </xdr:from>
    <xdr:to>
      <xdr:col>5</xdr:col>
      <xdr:colOff>76916</xdr:colOff>
      <xdr:row>3</xdr:row>
      <xdr:rowOff>216477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758537" y="472787"/>
          <a:ext cx="3128379" cy="2866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ISSSTECAM CUOTAS OBRERO</a:t>
          </a:r>
          <a:r>
            <a:rPr lang="es-MX" sz="1300" b="1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</a:t>
          </a:r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PATRONAL E INTERESES DE PRÉSTAMOS A CARGO DE LOS SUJETOS OBLIGADOS POR LA LEY</a:t>
          </a:r>
          <a:r>
            <a:rPr lang="es-MX" sz="13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oneCellAnchor>
    <xdr:from>
      <xdr:col>0</xdr:col>
      <xdr:colOff>355023</xdr:colOff>
      <xdr:row>0</xdr:row>
      <xdr:rowOff>164523</xdr:rowOff>
    </xdr:from>
    <xdr:ext cx="728743" cy="1081025"/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23" y="164523"/>
          <a:ext cx="728743" cy="10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68314</xdr:colOff>
      <xdr:row>0</xdr:row>
      <xdr:rowOff>163614</xdr:rowOff>
    </xdr:from>
    <xdr:ext cx="1006704" cy="1026845"/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8314" y="163614"/>
          <a:ext cx="1006704" cy="1026845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41564</xdr:colOff>
      <xdr:row>0</xdr:row>
      <xdr:rowOff>13856</xdr:rowOff>
    </xdr:from>
    <xdr:to>
      <xdr:col>3</xdr:col>
      <xdr:colOff>1028700</xdr:colOff>
      <xdr:row>5</xdr:row>
      <xdr:rowOff>15240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>
          <a:spLocks noChangeArrowheads="1"/>
        </xdr:cNvSpPr>
      </xdr:nvSpPr>
      <xdr:spPr bwMode="auto">
        <a:xfrm>
          <a:off x="41564" y="13856"/>
          <a:ext cx="3006436" cy="953884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698269</xdr:colOff>
      <xdr:row>2</xdr:row>
      <xdr:rowOff>51955</xdr:rowOff>
    </xdr:from>
    <xdr:to>
      <xdr:col>3</xdr:col>
      <xdr:colOff>431924</xdr:colOff>
      <xdr:row>3</xdr:row>
      <xdr:rowOff>48490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698269" y="432955"/>
          <a:ext cx="2019655" cy="1870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PROGRAMAS CON RECURSOS CONCURRENTES POR  </a:t>
          </a:r>
        </a:p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ORDEN DE GOBIERNO</a:t>
          </a:r>
          <a:endParaRPr lang="es-MX" sz="13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22862</xdr:colOff>
      <xdr:row>16</xdr:row>
      <xdr:rowOff>188766</xdr:rowOff>
    </xdr:from>
    <xdr:to>
      <xdr:col>2</xdr:col>
      <xdr:colOff>302618</xdr:colOff>
      <xdr:row>17</xdr:row>
      <xdr:rowOff>188767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SpPr txBox="1"/>
      </xdr:nvSpPr>
      <xdr:spPr>
        <a:xfrm>
          <a:off x="1546862" y="3236766"/>
          <a:ext cx="279756" cy="1905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34985</xdr:colOff>
      <xdr:row>18</xdr:row>
      <xdr:rowOff>6926</xdr:rowOff>
    </xdr:from>
    <xdr:to>
      <xdr:col>2</xdr:col>
      <xdr:colOff>315324</xdr:colOff>
      <xdr:row>19</xdr:row>
      <xdr:rowOff>6925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SpPr txBox="1"/>
      </xdr:nvSpPr>
      <xdr:spPr>
        <a:xfrm>
          <a:off x="1558985" y="3435926"/>
          <a:ext cx="280339" cy="1904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17665</xdr:colOff>
      <xdr:row>23</xdr:row>
      <xdr:rowOff>187036</xdr:rowOff>
    </xdr:from>
    <xdr:to>
      <xdr:col>2</xdr:col>
      <xdr:colOff>289650</xdr:colOff>
      <xdr:row>25</xdr:row>
      <xdr:rowOff>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SpPr txBox="1"/>
      </xdr:nvSpPr>
      <xdr:spPr>
        <a:xfrm>
          <a:off x="1541665" y="4568536"/>
          <a:ext cx="271985" cy="1939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27709</xdr:colOff>
      <xdr:row>30</xdr:row>
      <xdr:rowOff>0</xdr:rowOff>
    </xdr:from>
    <xdr:to>
      <xdr:col>2</xdr:col>
      <xdr:colOff>299694</xdr:colOff>
      <xdr:row>30</xdr:row>
      <xdr:rowOff>180110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1700-000007000000}"/>
            </a:ext>
          </a:extLst>
        </xdr:cNvPr>
        <xdr:cNvSpPr txBox="1"/>
      </xdr:nvSpPr>
      <xdr:spPr>
        <a:xfrm>
          <a:off x="1551709" y="5715000"/>
          <a:ext cx="271985" cy="1801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242455</xdr:colOff>
      <xdr:row>35</xdr:row>
      <xdr:rowOff>138545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1700-000008000000}"/>
            </a:ext>
          </a:extLst>
        </xdr:cNvPr>
        <xdr:cNvSpPr txBox="1"/>
      </xdr:nvSpPr>
      <xdr:spPr>
        <a:xfrm>
          <a:off x="0" y="6667500"/>
          <a:ext cx="242455" cy="1385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oneCellAnchor>
    <xdr:from>
      <xdr:col>0</xdr:col>
      <xdr:colOff>251114</xdr:colOff>
      <xdr:row>0</xdr:row>
      <xdr:rowOff>122136</xdr:rowOff>
    </xdr:from>
    <xdr:ext cx="728743" cy="1088722"/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17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114" y="122136"/>
          <a:ext cx="728743" cy="10887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960200</xdr:colOff>
      <xdr:row>0</xdr:row>
      <xdr:rowOff>121227</xdr:rowOff>
    </xdr:from>
    <xdr:ext cx="1004779" cy="1034542"/>
    <xdr:pic>
      <xdr:nvPicPr>
        <xdr:cNvPr id="10" name="Imagen 9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4175" y="121227"/>
          <a:ext cx="1004779" cy="1034542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1074420</xdr:colOff>
      <xdr:row>4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>
          <a:spLocks noChangeArrowheads="1"/>
        </xdr:cNvSpPr>
      </xdr:nvSpPr>
      <xdr:spPr bwMode="auto">
        <a:xfrm>
          <a:off x="762000" y="0"/>
          <a:ext cx="3046095" cy="8001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371476</xdr:colOff>
      <xdr:row>0</xdr:row>
      <xdr:rowOff>66675</xdr:rowOff>
    </xdr:from>
    <xdr:ext cx="593902" cy="881000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6" y="66675"/>
          <a:ext cx="593902" cy="8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1163688</xdr:colOff>
      <xdr:row>0</xdr:row>
      <xdr:rowOff>100811</xdr:rowOff>
    </xdr:from>
    <xdr:ext cx="820431" cy="836845"/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9638" y="100811"/>
          <a:ext cx="820431" cy="836845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4</xdr:col>
      <xdr:colOff>53340</xdr:colOff>
      <xdr:row>4</xdr:row>
      <xdr:rowOff>38100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Arrowheads="1"/>
        </xdr:cNvSpPr>
      </xdr:nvSpPr>
      <xdr:spPr bwMode="auto">
        <a:xfrm>
          <a:off x="38100" y="15240"/>
          <a:ext cx="3063240" cy="7848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104775</xdr:colOff>
      <xdr:row>0</xdr:row>
      <xdr:rowOff>104775</xdr:rowOff>
    </xdr:from>
    <xdr:ext cx="593902" cy="881000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104775"/>
          <a:ext cx="593902" cy="8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373112</xdr:colOff>
      <xdr:row>0</xdr:row>
      <xdr:rowOff>129386</xdr:rowOff>
    </xdr:from>
    <xdr:ext cx="820431" cy="836845"/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9112" y="129386"/>
          <a:ext cx="820431" cy="83684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27708</xdr:colOff>
      <xdr:row>0</xdr:row>
      <xdr:rowOff>0</xdr:rowOff>
    </xdr:from>
    <xdr:to>
      <xdr:col>8</xdr:col>
      <xdr:colOff>1324840</xdr:colOff>
      <xdr:row>4</xdr:row>
      <xdr:rowOff>53340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7708" y="0"/>
          <a:ext cx="7678882" cy="11582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14309</xdr:colOff>
      <xdr:row>0</xdr:row>
      <xdr:rowOff>62187</xdr:rowOff>
    </xdr:from>
    <xdr:to>
      <xdr:col>8</xdr:col>
      <xdr:colOff>951522</xdr:colOff>
      <xdr:row>3</xdr:row>
      <xdr:rowOff>108946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6059" y="62187"/>
          <a:ext cx="937213" cy="951634"/>
        </a:xfrm>
        <a:prstGeom prst="rect">
          <a:avLst/>
        </a:prstGeom>
      </xdr:spPr>
    </xdr:pic>
    <xdr:clientData/>
  </xdr:twoCellAnchor>
  <xdr:twoCellAnchor editAs="oneCell">
    <xdr:from>
      <xdr:col>2</xdr:col>
      <xdr:colOff>150273</xdr:colOff>
      <xdr:row>0</xdr:row>
      <xdr:rowOff>121227</xdr:rowOff>
    </xdr:from>
    <xdr:to>
      <xdr:col>6</xdr:col>
      <xdr:colOff>60614</xdr:colOff>
      <xdr:row>3</xdr:row>
      <xdr:rowOff>179391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59" y="121227"/>
          <a:ext cx="646364" cy="967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13853</xdr:colOff>
      <xdr:row>0</xdr:row>
      <xdr:rowOff>45720</xdr:rowOff>
    </xdr:from>
    <xdr:to>
      <xdr:col>2</xdr:col>
      <xdr:colOff>2476499</xdr:colOff>
      <xdr:row>5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94828" y="45720"/>
          <a:ext cx="8358621" cy="12211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13853</xdr:colOff>
      <xdr:row>18</xdr:row>
      <xdr:rowOff>45720</xdr:rowOff>
    </xdr:from>
    <xdr:to>
      <xdr:col>2</xdr:col>
      <xdr:colOff>2457450</xdr:colOff>
      <xdr:row>23</xdr:row>
      <xdr:rowOff>38100</xdr:rowOff>
    </xdr:to>
    <xdr:sp macro="" textlink="">
      <xdr:nvSpPr>
        <xdr:cNvPr id="3" name="Rectángulo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94828" y="4379595"/>
          <a:ext cx="8339572" cy="12211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1307976</xdr:colOff>
      <xdr:row>0</xdr:row>
      <xdr:rowOff>186011</xdr:rowOff>
    </xdr:from>
    <xdr:to>
      <xdr:col>2</xdr:col>
      <xdr:colOff>2167089</xdr:colOff>
      <xdr:row>4</xdr:row>
      <xdr:rowOff>24087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4926" y="186011"/>
          <a:ext cx="859113" cy="87630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323851</xdr:colOff>
      <xdr:row>0</xdr:row>
      <xdr:rowOff>142876</xdr:rowOff>
    </xdr:from>
    <xdr:to>
      <xdr:col>1</xdr:col>
      <xdr:colOff>990601</xdr:colOff>
      <xdr:row>4</xdr:row>
      <xdr:rowOff>102531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6" y="142876"/>
          <a:ext cx="666750" cy="997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1765176</xdr:colOff>
      <xdr:row>18</xdr:row>
      <xdr:rowOff>172133</xdr:rowOff>
    </xdr:from>
    <xdr:to>
      <xdr:col>2</xdr:col>
      <xdr:colOff>2329735</xdr:colOff>
      <xdr:row>21</xdr:row>
      <xdr:rowOff>100287</xdr:rowOff>
    </xdr:to>
    <xdr:pic>
      <xdr:nvPicPr>
        <xdr:cNvPr id="6" name="Imagen 5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2126" y="4506008"/>
          <a:ext cx="564559" cy="575854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180976</xdr:colOff>
      <xdr:row>18</xdr:row>
      <xdr:rowOff>161158</xdr:rowOff>
    </xdr:from>
    <xdr:to>
      <xdr:col>1</xdr:col>
      <xdr:colOff>619125</xdr:colOff>
      <xdr:row>21</xdr:row>
      <xdr:rowOff>169206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1" y="4495033"/>
          <a:ext cx="438149" cy="655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17319</xdr:rowOff>
    </xdr:from>
    <xdr:to>
      <xdr:col>1</xdr:col>
      <xdr:colOff>587036</xdr:colOff>
      <xdr:row>3</xdr:row>
      <xdr:rowOff>112569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273" y="17319"/>
          <a:ext cx="491786" cy="736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13854</xdr:colOff>
      <xdr:row>0</xdr:row>
      <xdr:rowOff>45720</xdr:rowOff>
    </xdr:from>
    <xdr:to>
      <xdr:col>2</xdr:col>
      <xdr:colOff>1821179</xdr:colOff>
      <xdr:row>5</xdr:row>
      <xdr:rowOff>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366279" y="45720"/>
          <a:ext cx="6103100" cy="11830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27708</xdr:colOff>
      <xdr:row>13</xdr:row>
      <xdr:rowOff>45720</xdr:rowOff>
    </xdr:from>
    <xdr:to>
      <xdr:col>2</xdr:col>
      <xdr:colOff>1821179</xdr:colOff>
      <xdr:row>18</xdr:row>
      <xdr:rowOff>38100</xdr:rowOff>
    </xdr:to>
    <xdr:sp macro="" textlink="">
      <xdr:nvSpPr>
        <xdr:cNvPr id="3" name="Rectángulo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380133" y="3341370"/>
          <a:ext cx="6089246" cy="12211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1017897</xdr:colOff>
      <xdr:row>0</xdr:row>
      <xdr:rowOff>55615</xdr:rowOff>
    </xdr:from>
    <xdr:to>
      <xdr:col>2</xdr:col>
      <xdr:colOff>1720457</xdr:colOff>
      <xdr:row>3</xdr:row>
      <xdr:rowOff>131458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1124" y="55615"/>
          <a:ext cx="702560" cy="716616"/>
        </a:xfrm>
        <a:prstGeom prst="rect">
          <a:avLst/>
        </a:prstGeom>
      </xdr:spPr>
    </xdr:pic>
    <xdr:clientData/>
  </xdr:twoCellAnchor>
  <xdr:twoCellAnchor editAs="oneCell">
    <xdr:from>
      <xdr:col>2</xdr:col>
      <xdr:colOff>1083707</xdr:colOff>
      <xdr:row>13</xdr:row>
      <xdr:rowOff>110461</xdr:rowOff>
    </xdr:from>
    <xdr:to>
      <xdr:col>2</xdr:col>
      <xdr:colOff>1593273</xdr:colOff>
      <xdr:row>15</xdr:row>
      <xdr:rowOff>197268</xdr:rowOff>
    </xdr:to>
    <xdr:pic>
      <xdr:nvPicPr>
        <xdr:cNvPr id="6" name="Imagen 5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0007" y="3406111"/>
          <a:ext cx="509566" cy="524957"/>
        </a:xfrm>
        <a:prstGeom prst="rect">
          <a:avLst/>
        </a:prstGeom>
      </xdr:spPr>
    </xdr:pic>
    <xdr:clientData/>
  </xdr:twoCellAnchor>
  <xdr:twoCellAnchor editAs="oneCell">
    <xdr:from>
      <xdr:col>1</xdr:col>
      <xdr:colOff>221674</xdr:colOff>
      <xdr:row>13</xdr:row>
      <xdr:rowOff>108134</xdr:rowOff>
    </xdr:from>
    <xdr:to>
      <xdr:col>1</xdr:col>
      <xdr:colOff>617144</xdr:colOff>
      <xdr:row>16</xdr:row>
      <xdr:rowOff>59235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099" y="3403784"/>
          <a:ext cx="395470" cy="598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20783</xdr:colOff>
      <xdr:row>1</xdr:row>
      <xdr:rowOff>0</xdr:rowOff>
    </xdr:from>
    <xdr:to>
      <xdr:col>5</xdr:col>
      <xdr:colOff>0</xdr:colOff>
      <xdr:row>5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782783" y="161925"/>
          <a:ext cx="6903892" cy="10382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20782</xdr:colOff>
      <xdr:row>13</xdr:row>
      <xdr:rowOff>121920</xdr:rowOff>
    </xdr:from>
    <xdr:to>
      <xdr:col>5</xdr:col>
      <xdr:colOff>15875</xdr:colOff>
      <xdr:row>18</xdr:row>
      <xdr:rowOff>38100</xdr:rowOff>
    </xdr:to>
    <xdr:sp macro="" textlink="">
      <xdr:nvSpPr>
        <xdr:cNvPr id="3" name="Rectángulo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782782" y="3208020"/>
          <a:ext cx="6919768" cy="11830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17318</xdr:colOff>
      <xdr:row>25</xdr:row>
      <xdr:rowOff>79318</xdr:rowOff>
    </xdr:from>
    <xdr:to>
      <xdr:col>5</xdr:col>
      <xdr:colOff>1402772</xdr:colOff>
      <xdr:row>29</xdr:row>
      <xdr:rowOff>126423</xdr:rowOff>
    </xdr:to>
    <xdr:sp macro="" textlink="">
      <xdr:nvSpPr>
        <xdr:cNvPr id="4" name="Rectángulo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17318" y="5828954"/>
          <a:ext cx="9074727" cy="83508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733014</xdr:colOff>
      <xdr:row>1</xdr:row>
      <xdr:rowOff>164521</xdr:rowOff>
    </xdr:from>
    <xdr:to>
      <xdr:col>4</xdr:col>
      <xdr:colOff>1425581</xdr:colOff>
      <xdr:row>4</xdr:row>
      <xdr:rowOff>74308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264" y="326446"/>
          <a:ext cx="692567" cy="709887"/>
        </a:xfrm>
        <a:prstGeom prst="rect">
          <a:avLst/>
        </a:prstGeom>
      </xdr:spPr>
    </xdr:pic>
    <xdr:clientData/>
  </xdr:twoCellAnchor>
  <xdr:twoCellAnchor editAs="oneCell">
    <xdr:from>
      <xdr:col>1</xdr:col>
      <xdr:colOff>129888</xdr:colOff>
      <xdr:row>1</xdr:row>
      <xdr:rowOff>136957</xdr:rowOff>
    </xdr:from>
    <xdr:to>
      <xdr:col>1</xdr:col>
      <xdr:colOff>667383</xdr:colOff>
      <xdr:row>4</xdr:row>
      <xdr:rowOff>144754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888" y="298882"/>
          <a:ext cx="537495" cy="807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608323</xdr:colOff>
      <xdr:row>14</xdr:row>
      <xdr:rowOff>39829</xdr:rowOff>
    </xdr:from>
    <xdr:to>
      <xdr:col>4</xdr:col>
      <xdr:colOff>1402896</xdr:colOff>
      <xdr:row>16</xdr:row>
      <xdr:rowOff>374049</xdr:rowOff>
    </xdr:to>
    <xdr:pic>
      <xdr:nvPicPr>
        <xdr:cNvPr id="7" name="Imagen 6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9573" y="3325954"/>
          <a:ext cx="794573" cy="810470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152402</xdr:colOff>
      <xdr:row>14</xdr:row>
      <xdr:rowOff>20924</xdr:rowOff>
    </xdr:from>
    <xdr:to>
      <xdr:col>1</xdr:col>
      <xdr:colOff>769063</xdr:colOff>
      <xdr:row>17</xdr:row>
      <xdr:rowOff>69272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2" y="3307049"/>
          <a:ext cx="616661" cy="9246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613519</xdr:colOff>
      <xdr:row>26</xdr:row>
      <xdr:rowOff>20811</xdr:rowOff>
    </xdr:from>
    <xdr:to>
      <xdr:col>5</xdr:col>
      <xdr:colOff>1202621</xdr:colOff>
      <xdr:row>28</xdr:row>
      <xdr:rowOff>206063</xdr:rowOff>
    </xdr:to>
    <xdr:pic>
      <xdr:nvPicPr>
        <xdr:cNvPr id="9" name="Imagen 8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0194" y="5926311"/>
          <a:ext cx="589102" cy="604352"/>
        </a:xfrm>
        <a:prstGeom prst="rect">
          <a:avLst/>
        </a:prstGeom>
      </xdr:spPr>
    </xdr:pic>
    <xdr:clientData/>
  </xdr:twoCellAnchor>
  <xdr:twoCellAnchor editAs="oneCell">
    <xdr:from>
      <xdr:col>0</xdr:col>
      <xdr:colOff>183575</xdr:colOff>
      <xdr:row>26</xdr:row>
      <xdr:rowOff>5006</xdr:rowOff>
    </xdr:from>
    <xdr:to>
      <xdr:col>0</xdr:col>
      <xdr:colOff>640772</xdr:colOff>
      <xdr:row>29</xdr:row>
      <xdr:rowOff>65808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75" y="5910506"/>
          <a:ext cx="457197" cy="6894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955962</xdr:colOff>
      <xdr:row>5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0" y="161925"/>
          <a:ext cx="6909087" cy="10572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28575</xdr:colOff>
      <xdr:row>22</xdr:row>
      <xdr:rowOff>133350</xdr:rowOff>
    </xdr:from>
    <xdr:to>
      <xdr:col>3</xdr:col>
      <xdr:colOff>1219200</xdr:colOff>
      <xdr:row>29</xdr:row>
      <xdr:rowOff>0</xdr:rowOff>
    </xdr:to>
    <xdr:sp macro="" textlink="">
      <xdr:nvSpPr>
        <xdr:cNvPr id="3" name="Rectángulo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28575" y="4333875"/>
          <a:ext cx="6877050" cy="10477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11421</xdr:colOff>
      <xdr:row>1</xdr:row>
      <xdr:rowOff>114155</xdr:rowOff>
    </xdr:from>
    <xdr:to>
      <xdr:col>3</xdr:col>
      <xdr:colOff>805994</xdr:colOff>
      <xdr:row>4</xdr:row>
      <xdr:rowOff>99125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4546" y="276080"/>
          <a:ext cx="794573" cy="80412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</xdr:row>
      <xdr:rowOff>63500</xdr:rowOff>
    </xdr:from>
    <xdr:to>
      <xdr:col>0</xdr:col>
      <xdr:colOff>807161</xdr:colOff>
      <xdr:row>4</xdr:row>
      <xdr:rowOff>160916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25425"/>
          <a:ext cx="616661" cy="916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11421</xdr:colOff>
      <xdr:row>24</xdr:row>
      <xdr:rowOff>29489</xdr:rowOff>
    </xdr:from>
    <xdr:to>
      <xdr:col>3</xdr:col>
      <xdr:colOff>805994</xdr:colOff>
      <xdr:row>28</xdr:row>
      <xdr:rowOff>3876</xdr:rowOff>
    </xdr:to>
    <xdr:pic>
      <xdr:nvPicPr>
        <xdr:cNvPr id="6" name="Imagen 5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4546" y="4468139"/>
          <a:ext cx="794573" cy="803062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23</xdr:row>
      <xdr:rowOff>52917</xdr:rowOff>
    </xdr:from>
    <xdr:to>
      <xdr:col>0</xdr:col>
      <xdr:colOff>807161</xdr:colOff>
      <xdr:row>28</xdr:row>
      <xdr:rowOff>65666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4415367"/>
          <a:ext cx="616661" cy="9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137160</xdr:rowOff>
    </xdr:from>
    <xdr:to>
      <xdr:col>16</xdr:col>
      <xdr:colOff>2270760</xdr:colOff>
      <xdr:row>5</xdr:row>
      <xdr:rowOff>205740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274320" y="137160"/>
          <a:ext cx="20989290" cy="107823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921587</xdr:colOff>
      <xdr:row>2</xdr:row>
      <xdr:rowOff>71820</xdr:rowOff>
    </xdr:from>
    <xdr:to>
      <xdr:col>16</xdr:col>
      <xdr:colOff>1716160</xdr:colOff>
      <xdr:row>5</xdr:row>
      <xdr:rowOff>77957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14437" y="281370"/>
          <a:ext cx="794573" cy="806237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190501</xdr:colOff>
      <xdr:row>2</xdr:row>
      <xdr:rowOff>21166</xdr:rowOff>
    </xdr:from>
    <xdr:to>
      <xdr:col>2</xdr:col>
      <xdr:colOff>807162</xdr:colOff>
      <xdr:row>5</xdr:row>
      <xdr:rowOff>139749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1" y="230716"/>
          <a:ext cx="616661" cy="9186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45720</xdr:rowOff>
    </xdr:from>
    <xdr:to>
      <xdr:col>18</xdr:col>
      <xdr:colOff>7620</xdr:colOff>
      <xdr:row>5</xdr:row>
      <xdr:rowOff>45720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22860" y="45720"/>
          <a:ext cx="20253960" cy="10001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15</xdr:col>
      <xdr:colOff>1115291</xdr:colOff>
      <xdr:row>1</xdr:row>
      <xdr:rowOff>55553</xdr:rowOff>
    </xdr:from>
    <xdr:to>
      <xdr:col>15</xdr:col>
      <xdr:colOff>1909864</xdr:colOff>
      <xdr:row>4</xdr:row>
      <xdr:rowOff>185666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36591" y="131753"/>
          <a:ext cx="794573" cy="815913"/>
        </a:xfrm>
        <a:prstGeom prst="rect">
          <a:avLst/>
        </a:prstGeom>
      </xdr:spPr>
    </xdr:pic>
    <xdr:clientData/>
  </xdr:twoCellAnchor>
  <xdr:twoCellAnchor editAs="oneCell">
    <xdr:from>
      <xdr:col>1</xdr:col>
      <xdr:colOff>20034</xdr:colOff>
      <xdr:row>1</xdr:row>
      <xdr:rowOff>18505</xdr:rowOff>
    </xdr:from>
    <xdr:to>
      <xdr:col>1</xdr:col>
      <xdr:colOff>625914</xdr:colOff>
      <xdr:row>5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84" y="94705"/>
          <a:ext cx="605880" cy="90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_2021_CALCULO_25%25ANUAL_DEFINITIVO_MOD%20EQUIDAD%20Y%20DISCAPACIDAD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EXOS%20LEY%20DE%20EGRESOS/RODRIGO%2021-40/1.%20Rodrigo_ANEXOS_LEY_1-15_21-24_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ia.santillan\Downloads\1.%20ANEXOS_LEY_1-15_21-24_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 MINIMO"/>
      <sheetName val="DATOS1"/>
      <sheetName val="IMSS"/>
      <sheetName val="INFONAVIT"/>
      <sheetName val="DIAS LABORADOS"/>
      <sheetName val="ISR"/>
      <sheetName val="CALCULO"/>
      <sheetName val="CAP_PART"/>
      <sheetName val="PRE14-2021_"/>
      <sheetName val="COMPONENTE"/>
      <sheetName val="SISTEMA"/>
      <sheetName val="ANEXO 14A"/>
      <sheetName val="ANEXO 14B"/>
      <sheetName val="Concepto y Actividades"/>
      <sheetName val="PRE14-2021"/>
    </sheetNames>
    <sheetDataSet>
      <sheetData sheetId="0"/>
      <sheetData sheetId="1">
        <row r="7">
          <cell r="B7">
            <v>85.71</v>
          </cell>
        </row>
      </sheetData>
      <sheetData sheetId="2"/>
      <sheetData sheetId="3"/>
      <sheetData sheetId="4"/>
      <sheetData sheetId="5">
        <row r="6">
          <cell r="A6">
            <v>2.1</v>
          </cell>
          <cell r="B6">
            <v>110922.48</v>
          </cell>
          <cell r="C6">
            <v>113029.94</v>
          </cell>
          <cell r="D6">
            <v>2866</v>
          </cell>
          <cell r="E6">
            <v>22874.198684210529</v>
          </cell>
          <cell r="F6">
            <v>171556.49013157896</v>
          </cell>
          <cell r="G6">
            <v>3656</v>
          </cell>
          <cell r="H6">
            <v>0</v>
          </cell>
          <cell r="I6">
            <v>7589.8623236428421</v>
          </cell>
          <cell r="J6">
            <v>3278.2500839608001</v>
          </cell>
          <cell r="K6">
            <v>324850.74122339312</v>
          </cell>
          <cell r="L6">
            <v>113029.94</v>
          </cell>
          <cell r="M6">
            <v>2866</v>
          </cell>
          <cell r="N6">
            <v>3656</v>
          </cell>
          <cell r="O6">
            <v>1905.1387397260276</v>
          </cell>
          <cell r="P6">
            <v>14288.540547945206</v>
          </cell>
          <cell r="Q6">
            <v>135745.61928767123</v>
          </cell>
          <cell r="R6">
            <v>2866</v>
          </cell>
          <cell r="S6">
            <v>3656</v>
          </cell>
          <cell r="T6">
            <v>107.07879452054793</v>
          </cell>
          <cell r="U6">
            <v>214.15758904109586</v>
          </cell>
          <cell r="V6">
            <v>6843.2363835616434</v>
          </cell>
          <cell r="W6">
            <v>128902.38290410959</v>
          </cell>
          <cell r="X6">
            <v>97183.34</v>
          </cell>
          <cell r="Y6">
            <v>31719.042904109592</v>
          </cell>
          <cell r="Z6">
            <v>0.34</v>
          </cell>
          <cell r="AA6">
            <v>10784.474587397262</v>
          </cell>
          <cell r="AB6">
            <v>25350.35</v>
          </cell>
          <cell r="AC6">
            <v>36134.824587397263</v>
          </cell>
          <cell r="AD6">
            <v>0</v>
          </cell>
          <cell r="AE6">
            <v>36134.824587397263</v>
          </cell>
          <cell r="AF6">
            <v>1759471.3177070331</v>
          </cell>
        </row>
        <row r="7">
          <cell r="A7">
            <v>2.2000000000000002</v>
          </cell>
          <cell r="B7">
            <v>94154.08</v>
          </cell>
          <cell r="C7">
            <v>95943</v>
          </cell>
          <cell r="D7">
            <v>2866</v>
          </cell>
          <cell r="E7">
            <v>19501.776315789477</v>
          </cell>
          <cell r="F7">
            <v>146263.32236842107</v>
          </cell>
          <cell r="G7">
            <v>3656</v>
          </cell>
          <cell r="H7">
            <v>0</v>
          </cell>
          <cell r="I7">
            <v>7589.8623236428411</v>
          </cell>
          <cell r="J7">
            <v>3278.2500839608001</v>
          </cell>
          <cell r="K7">
            <v>279098.21109181421</v>
          </cell>
          <cell r="L7">
            <v>95943</v>
          </cell>
          <cell r="M7">
            <v>2866</v>
          </cell>
          <cell r="N7">
            <v>3656</v>
          </cell>
          <cell r="O7">
            <v>1624.2575342465755</v>
          </cell>
          <cell r="P7">
            <v>12181.931506849314</v>
          </cell>
          <cell r="Q7">
            <v>116271.18904109589</v>
          </cell>
          <cell r="R7">
            <v>2866</v>
          </cell>
          <cell r="S7">
            <v>3656</v>
          </cell>
          <cell r="T7">
            <v>107.07879452054793</v>
          </cell>
          <cell r="U7">
            <v>214.15758904109586</v>
          </cell>
          <cell r="V7">
            <v>6843.2363835616434</v>
          </cell>
          <cell r="W7">
            <v>109427.95265753425</v>
          </cell>
          <cell r="X7">
            <v>97183.34</v>
          </cell>
          <cell r="Y7">
            <v>12244.61265753425</v>
          </cell>
          <cell r="Z7">
            <v>0.34</v>
          </cell>
          <cell r="AA7">
            <v>4163.1683035616452</v>
          </cell>
          <cell r="AB7">
            <v>25350.35</v>
          </cell>
          <cell r="AC7">
            <v>29513.518303561643</v>
          </cell>
          <cell r="AD7">
            <v>0</v>
          </cell>
          <cell r="AE7">
            <v>29513.518303561643</v>
          </cell>
          <cell r="AF7">
            <v>1525762.4475754541</v>
          </cell>
        </row>
        <row r="8">
          <cell r="A8">
            <v>3.1</v>
          </cell>
          <cell r="B8">
            <v>59285.120000000003</v>
          </cell>
          <cell r="C8">
            <v>60412.1</v>
          </cell>
          <cell r="D8">
            <v>2866</v>
          </cell>
          <cell r="E8">
            <v>12489.098684210529</v>
          </cell>
          <cell r="F8">
            <v>93668.240131578961</v>
          </cell>
          <cell r="G8">
            <v>1812</v>
          </cell>
          <cell r="H8">
            <v>0</v>
          </cell>
          <cell r="I8">
            <v>7589.8623236428411</v>
          </cell>
          <cell r="J8">
            <v>3278.2500839608001</v>
          </cell>
          <cell r="K8">
            <v>182115.55122339312</v>
          </cell>
          <cell r="L8">
            <v>60412.1</v>
          </cell>
          <cell r="M8">
            <v>2866</v>
          </cell>
          <cell r="N8">
            <v>1812</v>
          </cell>
          <cell r="O8">
            <v>1040.1879452054798</v>
          </cell>
          <cell r="P8">
            <v>7801.4095890410972</v>
          </cell>
          <cell r="Q8">
            <v>917.38439802739731</v>
          </cell>
          <cell r="R8">
            <v>2866</v>
          </cell>
          <cell r="S8">
            <v>1812</v>
          </cell>
          <cell r="T8">
            <v>107.07879452054793</v>
          </cell>
          <cell r="U8">
            <v>214.15758904109586</v>
          </cell>
          <cell r="V8">
            <v>4999.2363835616434</v>
          </cell>
          <cell r="W8">
            <v>-4081.8519855342461</v>
          </cell>
          <cell r="X8">
            <v>38177.699999999997</v>
          </cell>
          <cell r="Y8">
            <v>531.53913599999987</v>
          </cell>
          <cell r="Z8">
            <v>2522.8070945753429</v>
          </cell>
          <cell r="AA8">
            <v>1340970.7033452478</v>
          </cell>
          <cell r="AB8">
            <v>7162.74</v>
          </cell>
          <cell r="AC8">
            <v>1139.943</v>
          </cell>
          <cell r="AD8">
            <v>0</v>
          </cell>
          <cell r="AE8">
            <v>1139.943</v>
          </cell>
          <cell r="AF8">
            <v>1017655.8877070332</v>
          </cell>
        </row>
        <row r="9">
          <cell r="A9">
            <v>4.0999999999999996</v>
          </cell>
          <cell r="B9">
            <v>50389.96</v>
          </cell>
          <cell r="C9">
            <v>51347.12</v>
          </cell>
          <cell r="D9">
            <v>2866</v>
          </cell>
          <cell r="E9">
            <v>10699.957894736845</v>
          </cell>
          <cell r="F9">
            <v>80249.68421052632</v>
          </cell>
          <cell r="G9">
            <v>1540</v>
          </cell>
          <cell r="H9">
            <v>0</v>
          </cell>
          <cell r="I9">
            <v>7145.1889490072363</v>
          </cell>
          <cell r="J9">
            <v>2945.8936440645343</v>
          </cell>
          <cell r="K9">
            <v>156793.84469833496</v>
          </cell>
          <cell r="L9">
            <v>51347.12</v>
          </cell>
          <cell r="M9">
            <v>2866</v>
          </cell>
          <cell r="N9">
            <v>1540</v>
          </cell>
          <cell r="O9">
            <v>891.17457534246591</v>
          </cell>
          <cell r="P9">
            <v>6683.8093150684936</v>
          </cell>
          <cell r="Q9">
            <v>781.48420471232873</v>
          </cell>
          <cell r="R9">
            <v>2866</v>
          </cell>
          <cell r="S9">
            <v>1540</v>
          </cell>
          <cell r="T9">
            <v>107.07879452054793</v>
          </cell>
          <cell r="U9">
            <v>214.15758904109586</v>
          </cell>
          <cell r="V9">
            <v>4727.2363835616434</v>
          </cell>
          <cell r="W9">
            <v>-3945.7521788493145</v>
          </cell>
          <cell r="X9">
            <v>38177.699999999997</v>
          </cell>
          <cell r="Y9">
            <v>531.53913599999987</v>
          </cell>
          <cell r="Z9">
            <v>2149.0815629589042</v>
          </cell>
          <cell r="AA9">
            <v>1142320.9571687053</v>
          </cell>
          <cell r="AB9">
            <v>7162.74</v>
          </cell>
          <cell r="AC9">
            <v>1139.943</v>
          </cell>
          <cell r="AD9">
            <v>0</v>
          </cell>
          <cell r="AE9">
            <v>1139.943</v>
          </cell>
          <cell r="AF9">
            <v>881080.07322212448</v>
          </cell>
        </row>
        <row r="10">
          <cell r="A10">
            <v>4.2</v>
          </cell>
          <cell r="B10">
            <v>38174.06</v>
          </cell>
          <cell r="C10">
            <v>38898.92</v>
          </cell>
          <cell r="D10">
            <v>2866</v>
          </cell>
          <cell r="E10">
            <v>8243.0763157894744</v>
          </cell>
          <cell r="F10">
            <v>61823.072368421053</v>
          </cell>
          <cell r="G10">
            <v>1167</v>
          </cell>
          <cell r="H10">
            <v>0</v>
          </cell>
          <cell r="I10">
            <v>5829.2570761903271</v>
          </cell>
          <cell r="J10">
            <v>2253.2979215293185</v>
          </cell>
          <cell r="K10">
            <v>121080.62368193018</v>
          </cell>
          <cell r="L10">
            <v>38898.92</v>
          </cell>
          <cell r="M10">
            <v>2866</v>
          </cell>
          <cell r="N10">
            <v>1167</v>
          </cell>
          <cell r="O10">
            <v>686.54663013698632</v>
          </cell>
          <cell r="P10">
            <v>5149.0997260273971</v>
          </cell>
          <cell r="Q10">
            <v>594.86351868493148</v>
          </cell>
          <cell r="R10">
            <v>2866</v>
          </cell>
          <cell r="S10">
            <v>1167</v>
          </cell>
          <cell r="T10">
            <v>107.07879452054793</v>
          </cell>
          <cell r="U10">
            <v>214.15758904109586</v>
          </cell>
          <cell r="V10">
            <v>4354.2363835616434</v>
          </cell>
          <cell r="W10">
            <v>-3759.3728648767119</v>
          </cell>
          <cell r="X10">
            <v>38177.699999999997</v>
          </cell>
          <cell r="Y10">
            <v>531.53913599999987</v>
          </cell>
          <cell r="Z10">
            <v>1635.8746763835616</v>
          </cell>
          <cell r="AA10">
            <v>869531.41208919766</v>
          </cell>
          <cell r="AB10">
            <v>7162.74</v>
          </cell>
          <cell r="AC10">
            <v>1139.943</v>
          </cell>
          <cell r="AD10">
            <v>0</v>
          </cell>
          <cell r="AE10">
            <v>1139.943</v>
          </cell>
          <cell r="AF10">
            <v>682239.84865684621</v>
          </cell>
        </row>
        <row r="11">
          <cell r="A11">
            <v>5.0999999999999996</v>
          </cell>
          <cell r="B11">
            <v>36013.29</v>
          </cell>
          <cell r="C11">
            <v>36696.14</v>
          </cell>
          <cell r="D11">
            <v>2866</v>
          </cell>
          <cell r="E11">
            <v>7808.3171052631578</v>
          </cell>
          <cell r="F11">
            <v>58562.378289473687</v>
          </cell>
          <cell r="G11">
            <v>1101</v>
          </cell>
          <cell r="H11">
            <v>0</v>
          </cell>
          <cell r="I11">
            <v>5596.3954246420199</v>
          </cell>
          <cell r="J11">
            <v>2130.7391575565257</v>
          </cell>
          <cell r="K11">
            <v>114760.96997693539</v>
          </cell>
          <cell r="L11">
            <v>36696.14</v>
          </cell>
          <cell r="M11">
            <v>2866</v>
          </cell>
          <cell r="N11">
            <v>1101</v>
          </cell>
          <cell r="O11">
            <v>650.33654794520544</v>
          </cell>
          <cell r="P11">
            <v>4877.5241095890415</v>
          </cell>
          <cell r="Q11">
            <v>561.83992372602734</v>
          </cell>
          <cell r="R11">
            <v>2866</v>
          </cell>
          <cell r="S11">
            <v>1101</v>
          </cell>
          <cell r="T11">
            <v>107.07879452054793</v>
          </cell>
          <cell r="U11">
            <v>214.15758904109586</v>
          </cell>
          <cell r="V11">
            <v>4288.2363835616434</v>
          </cell>
          <cell r="W11">
            <v>-3726.396459835616</v>
          </cell>
          <cell r="X11">
            <v>38177.699999999997</v>
          </cell>
          <cell r="Y11">
            <v>531.53913599999987</v>
          </cell>
          <cell r="Z11">
            <v>1545.0597902465754</v>
          </cell>
          <cell r="AA11">
            <v>821259.74597600568</v>
          </cell>
          <cell r="AB11">
            <v>7162.74</v>
          </cell>
          <cell r="AC11">
            <v>1139.943</v>
          </cell>
          <cell r="AD11">
            <v>0</v>
          </cell>
          <cell r="AE11">
            <v>1139.943</v>
          </cell>
          <cell r="AF11">
            <v>647053.99038111942</v>
          </cell>
        </row>
        <row r="12">
          <cell r="A12">
            <v>5.2</v>
          </cell>
          <cell r="B12">
            <v>30865.54</v>
          </cell>
          <cell r="C12">
            <v>31452.14</v>
          </cell>
          <cell r="D12">
            <v>2866</v>
          </cell>
          <cell r="E12">
            <v>6773.3171052631578</v>
          </cell>
          <cell r="F12">
            <v>50799.878289473687</v>
          </cell>
          <cell r="G12">
            <v>944</v>
          </cell>
          <cell r="H12">
            <v>0</v>
          </cell>
          <cell r="I12">
            <v>5042.0384299719572</v>
          </cell>
          <cell r="J12">
            <v>1838.9723182564926</v>
          </cell>
          <cell r="K12">
            <v>99716.346142965296</v>
          </cell>
          <cell r="L12">
            <v>31452.14</v>
          </cell>
          <cell r="M12">
            <v>2866</v>
          </cell>
          <cell r="N12">
            <v>944</v>
          </cell>
          <cell r="O12">
            <v>564.13380821917804</v>
          </cell>
          <cell r="P12">
            <v>4231.0035616438354</v>
          </cell>
          <cell r="Q12">
            <v>483.22302509589036</v>
          </cell>
          <cell r="R12">
            <v>2866</v>
          </cell>
          <cell r="S12">
            <v>944</v>
          </cell>
          <cell r="T12">
            <v>107.07879452054793</v>
          </cell>
          <cell r="U12">
            <v>214.15758904109586</v>
          </cell>
          <cell r="V12">
            <v>4131.2363835616434</v>
          </cell>
          <cell r="W12">
            <v>-3648.0133584657528</v>
          </cell>
          <cell r="X12">
            <v>24222.32</v>
          </cell>
          <cell r="Y12">
            <v>531.53913599999987</v>
          </cell>
          <cell r="Z12">
            <v>1328.8633190136986</v>
          </cell>
          <cell r="AA12">
            <v>706342.86045063357</v>
          </cell>
          <cell r="AB12">
            <v>3880.44</v>
          </cell>
          <cell r="AC12">
            <v>1139.943</v>
          </cell>
          <cell r="AD12">
            <v>0</v>
          </cell>
          <cell r="AE12">
            <v>1139.943</v>
          </cell>
          <cell r="AF12">
            <v>563291.00437347824</v>
          </cell>
        </row>
        <row r="13">
          <cell r="A13">
            <v>6.1</v>
          </cell>
          <cell r="B13">
            <v>20470.02</v>
          </cell>
          <cell r="C13">
            <v>20858.96</v>
          </cell>
          <cell r="D13">
            <v>2866</v>
          </cell>
          <cell r="E13">
            <v>4682.5578947368422</v>
          </cell>
          <cell r="F13">
            <v>35119.18421052632</v>
          </cell>
          <cell r="G13">
            <v>417</v>
          </cell>
          <cell r="H13">
            <v>0</v>
          </cell>
          <cell r="I13">
            <v>3922.2055869515516</v>
          </cell>
          <cell r="J13">
            <v>1249.5866114036471</v>
          </cell>
          <cell r="K13">
            <v>69115.494303618354</v>
          </cell>
          <cell r="L13">
            <v>20858.96</v>
          </cell>
          <cell r="M13">
            <v>2866</v>
          </cell>
          <cell r="N13">
            <v>417</v>
          </cell>
          <cell r="O13">
            <v>389.99934246575344</v>
          </cell>
          <cell r="P13">
            <v>2924.9950684931509</v>
          </cell>
          <cell r="Q13">
            <v>324.41239232876711</v>
          </cell>
          <cell r="R13">
            <v>2866</v>
          </cell>
          <cell r="S13">
            <v>417</v>
          </cell>
          <cell r="T13">
            <v>107.07879452054793</v>
          </cell>
          <cell r="U13">
            <v>214.15758904109586</v>
          </cell>
          <cell r="V13">
            <v>3604.2363835616438</v>
          </cell>
          <cell r="W13">
            <v>-3279.8239912328768</v>
          </cell>
          <cell r="X13">
            <v>12009.95</v>
          </cell>
          <cell r="Y13">
            <v>531.53913599999987</v>
          </cell>
          <cell r="Z13">
            <v>892.13407890410963</v>
          </cell>
          <cell r="AA13">
            <v>474204.17749684612</v>
          </cell>
          <cell r="AB13">
            <v>1271.8699999999999</v>
          </cell>
          <cell r="AC13">
            <v>1139.943</v>
          </cell>
          <cell r="AD13">
            <v>0</v>
          </cell>
          <cell r="AE13">
            <v>1139.943</v>
          </cell>
          <cell r="AF13">
            <v>391566.76848552556</v>
          </cell>
        </row>
        <row r="14">
          <cell r="A14">
            <v>6.2</v>
          </cell>
          <cell r="B14">
            <v>16434.240000000002</v>
          </cell>
          <cell r="C14">
            <v>16746.14</v>
          </cell>
          <cell r="D14">
            <v>2866</v>
          </cell>
          <cell r="E14">
            <v>3870.8171052631578</v>
          </cell>
          <cell r="F14">
            <v>29031.128289473687</v>
          </cell>
          <cell r="G14">
            <v>335</v>
          </cell>
          <cell r="H14">
            <v>0</v>
          </cell>
          <cell r="I14">
            <v>3487.4285970928699</v>
          </cell>
          <cell r="J14">
            <v>1020.7566167411833</v>
          </cell>
          <cell r="K14">
            <v>57357.2706085709</v>
          </cell>
          <cell r="L14">
            <v>16746.14</v>
          </cell>
          <cell r="M14">
            <v>2866</v>
          </cell>
          <cell r="N14">
            <v>335</v>
          </cell>
          <cell r="O14">
            <v>322.39134246575344</v>
          </cell>
          <cell r="P14">
            <v>2417.935068493151</v>
          </cell>
          <cell r="Q14">
            <v>262.75389632876715</v>
          </cell>
          <cell r="R14">
            <v>2866</v>
          </cell>
          <cell r="S14">
            <v>335</v>
          </cell>
          <cell r="T14">
            <v>107.07879452054793</v>
          </cell>
          <cell r="U14">
            <v>214.15758904109586</v>
          </cell>
          <cell r="V14">
            <v>3522.2363835616438</v>
          </cell>
          <cell r="W14">
            <v>-3259.4824872328768</v>
          </cell>
          <cell r="X14">
            <v>12009.95</v>
          </cell>
          <cell r="Y14">
            <v>531.53913599999987</v>
          </cell>
          <cell r="Z14">
            <v>722.5732149041097</v>
          </cell>
          <cell r="AA14">
            <v>384075.9423468727</v>
          </cell>
          <cell r="AB14">
            <v>1271.8699999999999</v>
          </cell>
          <cell r="AC14">
            <v>1139.943</v>
          </cell>
          <cell r="AD14">
            <v>0</v>
          </cell>
          <cell r="AE14">
            <v>1139.943</v>
          </cell>
          <cell r="AF14">
            <v>326365.84796074545</v>
          </cell>
        </row>
        <row r="15">
          <cell r="A15">
            <v>6.3</v>
          </cell>
          <cell r="B15">
            <v>12817.93</v>
          </cell>
          <cell r="C15">
            <v>13061.06</v>
          </cell>
          <cell r="D15">
            <v>2866</v>
          </cell>
          <cell r="E15">
            <v>3143.4986842105259</v>
          </cell>
          <cell r="F15">
            <v>23576.240131578947</v>
          </cell>
          <cell r="G15">
            <v>261</v>
          </cell>
          <cell r="H15">
            <v>0</v>
          </cell>
          <cell r="I15">
            <v>3097.8691245683171</v>
          </cell>
          <cell r="J15">
            <v>815.72531541247145</v>
          </cell>
          <cell r="K15">
            <v>46821.393255770257</v>
          </cell>
          <cell r="L15">
            <v>13061.06</v>
          </cell>
          <cell r="M15">
            <v>2866</v>
          </cell>
          <cell r="N15">
            <v>261</v>
          </cell>
          <cell r="O15">
            <v>261.8146849315068</v>
          </cell>
          <cell r="P15">
            <v>1963.6101369863013</v>
          </cell>
          <cell r="Q15">
            <v>207.50798465753422</v>
          </cell>
          <cell r="R15">
            <v>2866</v>
          </cell>
          <cell r="S15">
            <v>261</v>
          </cell>
          <cell r="T15">
            <v>107.07879452054793</v>
          </cell>
          <cell r="U15">
            <v>214.15758904109586</v>
          </cell>
          <cell r="V15">
            <v>3448.2363835616438</v>
          </cell>
          <cell r="W15">
            <v>-3240.7283989041098</v>
          </cell>
          <cell r="X15">
            <v>12009.95</v>
          </cell>
          <cell r="Y15">
            <v>531.53913599999987</v>
          </cell>
          <cell r="Z15">
            <v>570.64695780821921</v>
          </cell>
          <cell r="AA15">
            <v>303321.19091440924</v>
          </cell>
          <cell r="AB15">
            <v>1271.8699999999999</v>
          </cell>
          <cell r="AC15">
            <v>1139.943</v>
          </cell>
          <cell r="AD15">
            <v>0</v>
          </cell>
          <cell r="AE15">
            <v>1139.943</v>
          </cell>
          <cell r="AF15">
            <v>267939.59209555888</v>
          </cell>
        </row>
        <row r="16">
          <cell r="A16">
            <v>6.4</v>
          </cell>
          <cell r="B16">
            <v>10757.31</v>
          </cell>
          <cell r="C16">
            <v>10961.94</v>
          </cell>
          <cell r="D16">
            <v>2866</v>
          </cell>
          <cell r="E16">
            <v>2729.1986842105266</v>
          </cell>
          <cell r="F16">
            <v>20468.990131578947</v>
          </cell>
          <cell r="G16">
            <v>219</v>
          </cell>
          <cell r="H16">
            <v>0</v>
          </cell>
          <cell r="I16">
            <v>2875.9656435134316</v>
          </cell>
          <cell r="J16">
            <v>698.93400959411065</v>
          </cell>
          <cell r="K16">
            <v>40820.028468897013</v>
          </cell>
          <cell r="L16">
            <v>10961.94</v>
          </cell>
          <cell r="M16">
            <v>2866</v>
          </cell>
          <cell r="N16">
            <v>219</v>
          </cell>
          <cell r="O16">
            <v>227.30860273972604</v>
          </cell>
          <cell r="P16">
            <v>1704.814520547945</v>
          </cell>
          <cell r="Q16">
            <v>176.0384376986301</v>
          </cell>
          <cell r="R16">
            <v>2866</v>
          </cell>
          <cell r="S16">
            <v>219</v>
          </cell>
          <cell r="T16">
            <v>107.07879452054793</v>
          </cell>
          <cell r="U16">
            <v>214.15758904109586</v>
          </cell>
          <cell r="V16">
            <v>3406.2363835616438</v>
          </cell>
          <cell r="W16">
            <v>-3230.197945863014</v>
          </cell>
          <cell r="X16">
            <v>10031.08</v>
          </cell>
          <cell r="Y16">
            <v>531.53913599999987</v>
          </cell>
          <cell r="Z16">
            <v>484.10570367123279</v>
          </cell>
          <cell r="AA16">
            <v>257321.12746207905</v>
          </cell>
          <cell r="AB16">
            <v>917.26</v>
          </cell>
          <cell r="AC16">
            <v>1139.943</v>
          </cell>
          <cell r="AD16">
            <v>0</v>
          </cell>
          <cell r="AE16">
            <v>1139.943</v>
          </cell>
          <cell r="AF16">
            <v>234660.26465308003</v>
          </cell>
        </row>
        <row r="17">
          <cell r="A17">
            <v>7.1</v>
          </cell>
          <cell r="B17">
            <v>9520.4599999999991</v>
          </cell>
          <cell r="C17">
            <v>9700.94</v>
          </cell>
          <cell r="D17">
            <v>2866</v>
          </cell>
          <cell r="E17">
            <v>2480.3171052631578</v>
          </cell>
          <cell r="F17">
            <v>18602.378289473683</v>
          </cell>
          <cell r="G17">
            <v>194</v>
          </cell>
          <cell r="H17">
            <v>0</v>
          </cell>
          <cell r="I17">
            <v>2742.6620259926563</v>
          </cell>
          <cell r="J17">
            <v>628.77421089896541</v>
          </cell>
          <cell r="K17">
            <v>37215.07163162846</v>
          </cell>
          <cell r="L17">
            <v>9700.94</v>
          </cell>
          <cell r="M17">
            <v>2866</v>
          </cell>
          <cell r="N17">
            <v>194</v>
          </cell>
          <cell r="O17">
            <v>206.57983561643834</v>
          </cell>
          <cell r="P17">
            <v>1549.3487671232876</v>
          </cell>
          <cell r="Q17">
            <v>157.13380208219178</v>
          </cell>
          <cell r="R17">
            <v>2866</v>
          </cell>
          <cell r="S17">
            <v>194</v>
          </cell>
          <cell r="T17">
            <v>107.07879452054793</v>
          </cell>
          <cell r="U17">
            <v>214.15758904109586</v>
          </cell>
          <cell r="V17">
            <v>3381.2363835616438</v>
          </cell>
          <cell r="W17">
            <v>-3224.1025814794521</v>
          </cell>
          <cell r="X17">
            <v>10031.08</v>
          </cell>
          <cell r="Y17">
            <v>531.53913599999987</v>
          </cell>
          <cell r="Z17">
            <v>432.11795572602745</v>
          </cell>
          <cell r="AA17">
            <v>229687.60483669883</v>
          </cell>
          <cell r="AB17">
            <v>917.26</v>
          </cell>
          <cell r="AC17">
            <v>1139.943</v>
          </cell>
          <cell r="AD17">
            <v>0</v>
          </cell>
          <cell r="AE17">
            <v>1139.943</v>
          </cell>
          <cell r="AF17">
            <v>214671.21023743632</v>
          </cell>
        </row>
        <row r="18">
          <cell r="A18">
            <v>7.2</v>
          </cell>
          <cell r="B18">
            <v>8648.2999999999993</v>
          </cell>
          <cell r="C18">
            <v>8812.9599999999991</v>
          </cell>
          <cell r="D18">
            <v>2866</v>
          </cell>
          <cell r="E18">
            <v>2305.0578947368417</v>
          </cell>
          <cell r="F18">
            <v>17287.934210526317</v>
          </cell>
          <cell r="G18">
            <v>176</v>
          </cell>
          <cell r="H18">
            <v>0</v>
          </cell>
          <cell r="I18">
            <v>2648.7913310790173</v>
          </cell>
          <cell r="J18">
            <v>579.36858199705011</v>
          </cell>
          <cell r="K18">
            <v>34676.112018339227</v>
          </cell>
          <cell r="L18">
            <v>8812.9599999999991</v>
          </cell>
          <cell r="M18">
            <v>2866</v>
          </cell>
          <cell r="N18">
            <v>176</v>
          </cell>
          <cell r="O18">
            <v>191.98290410958901</v>
          </cell>
          <cell r="P18">
            <v>1439.8717808219178</v>
          </cell>
          <cell r="Q18">
            <v>143.82140054794522</v>
          </cell>
          <cell r="R18">
            <v>2866</v>
          </cell>
          <cell r="S18">
            <v>176</v>
          </cell>
          <cell r="T18">
            <v>107.07879452054793</v>
          </cell>
          <cell r="U18">
            <v>214.15758904109586</v>
          </cell>
          <cell r="V18">
            <v>3363.2363835616438</v>
          </cell>
          <cell r="W18">
            <v>-3219.4149830136985</v>
          </cell>
          <cell r="X18">
            <v>8629.2099999999991</v>
          </cell>
          <cell r="Y18">
            <v>531.53913599999987</v>
          </cell>
          <cell r="Z18">
            <v>395.50885150684934</v>
          </cell>
          <cell r="AA18">
            <v>210228.43321030296</v>
          </cell>
          <cell r="AB18">
            <v>692.96</v>
          </cell>
          <cell r="AC18">
            <v>1139.943</v>
          </cell>
          <cell r="AD18">
            <v>0</v>
          </cell>
          <cell r="AE18">
            <v>1139.943</v>
          </cell>
          <cell r="AF18">
            <v>200590.43106217598</v>
          </cell>
        </row>
        <row r="19">
          <cell r="A19">
            <v>7.3</v>
          </cell>
          <cell r="B19">
            <v>8396.41</v>
          </cell>
          <cell r="C19">
            <v>8556.08</v>
          </cell>
          <cell r="D19">
            <v>2866</v>
          </cell>
          <cell r="E19">
            <v>2254.3578947368419</v>
          </cell>
          <cell r="F19">
            <v>16907.684210526317</v>
          </cell>
          <cell r="G19">
            <v>171</v>
          </cell>
          <cell r="H19">
            <v>0</v>
          </cell>
          <cell r="I19">
            <v>2621.6358724995266</v>
          </cell>
          <cell r="J19">
            <v>565.07623537626591</v>
          </cell>
          <cell r="K19">
            <v>33941.834213138958</v>
          </cell>
          <cell r="L19">
            <v>8556.08</v>
          </cell>
          <cell r="M19">
            <v>2866</v>
          </cell>
          <cell r="N19">
            <v>171</v>
          </cell>
          <cell r="O19">
            <v>187.76021917808217</v>
          </cell>
          <cell r="P19">
            <v>1408.2016438356166</v>
          </cell>
          <cell r="Q19">
            <v>139.97031189041098</v>
          </cell>
          <cell r="R19">
            <v>2866</v>
          </cell>
          <cell r="S19">
            <v>171</v>
          </cell>
          <cell r="T19">
            <v>107.07879452054793</v>
          </cell>
          <cell r="U19">
            <v>214.15758904109586</v>
          </cell>
          <cell r="V19">
            <v>3358.2363835616438</v>
          </cell>
          <cell r="W19">
            <v>-3218.266071671233</v>
          </cell>
          <cell r="X19">
            <v>8629.2099999999991</v>
          </cell>
          <cell r="Y19">
            <v>531.53913599999987</v>
          </cell>
          <cell r="Z19">
            <v>384.91835769863025</v>
          </cell>
          <cell r="AA19">
            <v>204599.17128166882</v>
          </cell>
          <cell r="AB19">
            <v>692.96</v>
          </cell>
          <cell r="AC19">
            <v>1139.943</v>
          </cell>
          <cell r="AD19">
            <v>0</v>
          </cell>
          <cell r="AE19">
            <v>1139.943</v>
          </cell>
          <cell r="AF19">
            <v>196519.54739977265</v>
          </cell>
        </row>
        <row r="20">
          <cell r="A20">
            <v>8.1</v>
          </cell>
          <cell r="B20">
            <v>6888.92</v>
          </cell>
          <cell r="C20">
            <v>7019.96</v>
          </cell>
          <cell r="D20">
            <v>2866</v>
          </cell>
          <cell r="E20">
            <v>1951.1763157894734</v>
          </cell>
          <cell r="F20">
            <v>14633.822368421052</v>
          </cell>
          <cell r="G20">
            <v>140</v>
          </cell>
          <cell r="H20">
            <v>-886.40300000000002</v>
          </cell>
          <cell r="I20">
            <v>2459.2485981569303</v>
          </cell>
          <cell r="J20">
            <v>479.60924888016251</v>
          </cell>
          <cell r="K20">
            <v>28663.413531247617</v>
          </cell>
          <cell r="L20">
            <v>7019.96</v>
          </cell>
          <cell r="M20">
            <v>2866</v>
          </cell>
          <cell r="N20">
            <v>140</v>
          </cell>
          <cell r="O20">
            <v>162.50893150684928</v>
          </cell>
          <cell r="P20">
            <v>1218.8169863013695</v>
          </cell>
          <cell r="Q20">
            <v>116.94113753424654</v>
          </cell>
          <cell r="R20">
            <v>2866</v>
          </cell>
          <cell r="S20">
            <v>140</v>
          </cell>
          <cell r="T20">
            <v>107.07879452054793</v>
          </cell>
          <cell r="U20">
            <v>214.15758904109586</v>
          </cell>
          <cell r="V20">
            <v>3327.2363835616438</v>
          </cell>
          <cell r="W20">
            <v>-3210.2952460273973</v>
          </cell>
          <cell r="X20">
            <v>4910.1899999999996</v>
          </cell>
          <cell r="Y20">
            <v>531.53913599999987</v>
          </cell>
          <cell r="Z20">
            <v>321.58812821917797</v>
          </cell>
          <cell r="AA20">
            <v>170936.67582147903</v>
          </cell>
          <cell r="AB20">
            <v>288.33</v>
          </cell>
          <cell r="AC20">
            <v>1139.943</v>
          </cell>
          <cell r="AD20">
            <v>253.54</v>
          </cell>
          <cell r="AE20">
            <v>886.40300000000002</v>
          </cell>
          <cell r="AF20">
            <v>172162.81284865562</v>
          </cell>
        </row>
        <row r="21">
          <cell r="A21">
            <v>9.1</v>
          </cell>
          <cell r="B21">
            <v>3965.44</v>
          </cell>
          <cell r="C21">
            <v>3775.22</v>
          </cell>
          <cell r="D21">
            <v>2677.46</v>
          </cell>
          <cell r="E21">
            <v>1273.5552631578946</v>
          </cell>
          <cell r="F21">
            <v>9551.6644736842118</v>
          </cell>
          <cell r="G21">
            <v>75.680000000000007</v>
          </cell>
          <cell r="H21">
            <v>-757.48299999999995</v>
          </cell>
          <cell r="I21">
            <v>2118.9290351895156</v>
          </cell>
          <cell r="J21">
            <v>289.8736893930581</v>
          </cell>
          <cell r="K21">
            <v>19004.89946142468</v>
          </cell>
          <cell r="L21">
            <v>3775.22</v>
          </cell>
          <cell r="M21">
            <v>2677.46</v>
          </cell>
          <cell r="N21">
            <v>75.680000000000007</v>
          </cell>
          <cell r="O21">
            <v>106.07145205479451</v>
          </cell>
          <cell r="P21">
            <v>795.53589041095893</v>
          </cell>
          <cell r="Q21">
            <v>65.470156273972606</v>
          </cell>
          <cell r="R21">
            <v>2677.46</v>
          </cell>
          <cell r="S21">
            <v>75.680000000000007</v>
          </cell>
          <cell r="T21">
            <v>107.07879452054793</v>
          </cell>
          <cell r="U21">
            <v>214.15758904109586</v>
          </cell>
          <cell r="V21">
            <v>3074.3763835616437</v>
          </cell>
          <cell r="W21">
            <v>-3008.9062272876713</v>
          </cell>
          <cell r="X21">
            <v>578.53</v>
          </cell>
          <cell r="Y21">
            <v>531.53913599999987</v>
          </cell>
          <cell r="Z21">
            <v>180.04292975342466</v>
          </cell>
          <cell r="AA21">
            <v>95699.86332404401</v>
          </cell>
          <cell r="AB21">
            <v>11.11</v>
          </cell>
          <cell r="AC21">
            <v>1139.943</v>
          </cell>
          <cell r="AD21">
            <v>382.46</v>
          </cell>
          <cell r="AE21">
            <v>757.48299999999995</v>
          </cell>
          <cell r="AF21">
            <v>118071.17243183301</v>
          </cell>
        </row>
        <row r="22">
          <cell r="A22">
            <v>10.1</v>
          </cell>
          <cell r="B22">
            <v>2753.15</v>
          </cell>
          <cell r="C22">
            <v>3746.2</v>
          </cell>
          <cell r="D22">
            <v>2866</v>
          </cell>
          <cell r="E22">
            <v>1305.0394736842104</v>
          </cell>
          <cell r="F22">
            <v>9787.7960526315801</v>
          </cell>
          <cell r="G22">
            <v>67</v>
          </cell>
          <cell r="H22">
            <v>-796.32299999999998</v>
          </cell>
          <cell r="I22">
            <v>2131.6791799430393</v>
          </cell>
          <cell r="J22">
            <v>297.46306127015561</v>
          </cell>
          <cell r="K22">
            <v>19404.854767528985</v>
          </cell>
          <cell r="L22">
            <v>3746.2</v>
          </cell>
          <cell r="M22">
            <v>2866</v>
          </cell>
          <cell r="N22">
            <v>67</v>
          </cell>
          <cell r="O22">
            <v>108.69369863013698</v>
          </cell>
          <cell r="P22">
            <v>815.20273972602752</v>
          </cell>
          <cell r="Q22">
            <v>67.861645150684936</v>
          </cell>
          <cell r="R22">
            <v>2866</v>
          </cell>
          <cell r="S22">
            <v>67</v>
          </cell>
          <cell r="T22">
            <v>107.07879452054793</v>
          </cell>
          <cell r="U22">
            <v>214.15758904109586</v>
          </cell>
          <cell r="V22">
            <v>3254.2363835616438</v>
          </cell>
          <cell r="W22">
            <v>-3186.3747384109588</v>
          </cell>
          <cell r="X22">
            <v>578.53</v>
          </cell>
          <cell r="Y22">
            <v>531.53913599999987</v>
          </cell>
          <cell r="Z22">
            <v>186.61952416438362</v>
          </cell>
          <cell r="AA22">
            <v>99195.58063506757</v>
          </cell>
          <cell r="AB22">
            <v>11.11</v>
          </cell>
          <cell r="AC22">
            <v>1139.943</v>
          </cell>
          <cell r="AD22">
            <v>343.62</v>
          </cell>
          <cell r="AE22">
            <v>796.32299999999998</v>
          </cell>
          <cell r="AF22">
            <v>120392.94242087413</v>
          </cell>
        </row>
      </sheetData>
      <sheetData sheetId="6"/>
      <sheetData sheetId="7">
        <row r="10">
          <cell r="A10" t="str">
            <v>110</v>
          </cell>
          <cell r="B10" t="str">
            <v>1100</v>
          </cell>
          <cell r="C10" t="str">
            <v>REMUNERACIÓN AL PERSONAL DE CARÁCTER PERMANENTE</v>
          </cell>
          <cell r="D10">
            <v>11663391</v>
          </cell>
          <cell r="F10">
            <v>17921137</v>
          </cell>
          <cell r="G10">
            <v>1726351</v>
          </cell>
          <cell r="H10">
            <v>1525762</v>
          </cell>
          <cell r="I10">
            <v>2128154</v>
          </cell>
          <cell r="J10">
            <v>2269745</v>
          </cell>
          <cell r="K10">
            <v>1491216</v>
          </cell>
          <cell r="L10">
            <v>1115740</v>
          </cell>
          <cell r="M10">
            <v>1989285</v>
          </cell>
          <cell r="N10">
            <v>1441273</v>
          </cell>
          <cell r="O10">
            <v>1940480</v>
          </cell>
          <cell r="P10">
            <v>1074738</v>
          </cell>
          <cell r="Q10">
            <v>950451</v>
          </cell>
          <cell r="R10">
            <v>267942</v>
          </cell>
        </row>
        <row r="11">
          <cell r="B11" t="str">
            <v>1131</v>
          </cell>
          <cell r="C11" t="str">
            <v>Sueldos al Personal de Confianza</v>
          </cell>
          <cell r="D11">
            <v>11663391</v>
          </cell>
          <cell r="F11">
            <v>11663391</v>
          </cell>
          <cell r="G11">
            <v>1257071</v>
          </cell>
          <cell r="H11">
            <v>1151316</v>
          </cell>
          <cell r="I11">
            <v>1543272.0000000002</v>
          </cell>
          <cell r="J11">
            <v>1442291</v>
          </cell>
          <cell r="K11">
            <v>940885</v>
          </cell>
          <cell r="L11">
            <v>747709</v>
          </cell>
          <cell r="M11">
            <v>1125512</v>
          </cell>
          <cell r="N11">
            <v>857210</v>
          </cell>
          <cell r="O11">
            <v>1188989</v>
          </cell>
          <cell r="P11">
            <v>677653</v>
          </cell>
          <cell r="Q11">
            <v>574750</v>
          </cell>
          <cell r="R11">
            <v>156733</v>
          </cell>
        </row>
        <row r="12">
          <cell r="B12" t="str">
            <v>1300</v>
          </cell>
          <cell r="C12" t="str">
            <v>REMUNERACIONES ADICIONALES Y ESPECIALES</v>
          </cell>
          <cell r="D12">
            <v>3268395</v>
          </cell>
        </row>
        <row r="13">
          <cell r="B13" t="str">
            <v>1321</v>
          </cell>
          <cell r="C13" t="str">
            <v>Prima Vacacional y Dominical</v>
          </cell>
          <cell r="D13">
            <v>215466</v>
          </cell>
          <cell r="F13">
            <v>215466</v>
          </cell>
          <cell r="G13">
            <v>21807</v>
          </cell>
          <cell r="H13">
            <v>19502</v>
          </cell>
          <cell r="I13">
            <v>27080.000000000004</v>
          </cell>
          <cell r="J13">
            <v>27116</v>
          </cell>
          <cell r="K13">
            <v>17737</v>
          </cell>
          <cell r="L13">
            <v>13430</v>
          </cell>
          <cell r="M13">
            <v>23000</v>
          </cell>
          <cell r="N13">
            <v>16927</v>
          </cell>
          <cell r="O13">
            <v>22950</v>
          </cell>
          <cell r="P13">
            <v>12842</v>
          </cell>
          <cell r="Q13">
            <v>9932</v>
          </cell>
          <cell r="R13">
            <v>3143</v>
          </cell>
        </row>
        <row r="14">
          <cell r="B14" t="str">
            <v>1322</v>
          </cell>
          <cell r="C14" t="str">
            <v>Aguinaldo</v>
          </cell>
          <cell r="D14">
            <v>1615994</v>
          </cell>
          <cell r="F14">
            <v>1615994</v>
          </cell>
          <cell r="G14">
            <v>163551</v>
          </cell>
          <cell r="H14">
            <v>146263</v>
          </cell>
          <cell r="I14">
            <v>203098.00000000003</v>
          </cell>
          <cell r="J14">
            <v>203369</v>
          </cell>
          <cell r="K14">
            <v>133033</v>
          </cell>
          <cell r="L14">
            <v>100718</v>
          </cell>
          <cell r="M14">
            <v>172499</v>
          </cell>
          <cell r="N14">
            <v>126954</v>
          </cell>
          <cell r="O14">
            <v>172122</v>
          </cell>
          <cell r="P14">
            <v>92000</v>
          </cell>
          <cell r="Q14">
            <v>78809</v>
          </cell>
          <cell r="R14">
            <v>23578</v>
          </cell>
        </row>
        <row r="15">
          <cell r="B15" t="str">
            <v>1346</v>
          </cell>
          <cell r="C15" t="str">
            <v>Prevision Social Multiple</v>
          </cell>
          <cell r="D15">
            <v>1436935</v>
          </cell>
          <cell r="F15">
            <v>1436935</v>
          </cell>
          <cell r="G15">
            <v>68784</v>
          </cell>
          <cell r="H15">
            <v>34392</v>
          </cell>
          <cell r="I15">
            <v>103176</v>
          </cell>
          <cell r="J15">
            <v>206352</v>
          </cell>
          <cell r="K15">
            <v>137568</v>
          </cell>
          <cell r="L15">
            <v>68784</v>
          </cell>
          <cell r="M15">
            <v>272874</v>
          </cell>
          <cell r="N15">
            <v>171960</v>
          </cell>
          <cell r="O15">
            <v>206352</v>
          </cell>
          <cell r="P15">
            <v>66151</v>
          </cell>
          <cell r="Q15">
            <v>66150</v>
          </cell>
          <cell r="R15">
            <v>34392</v>
          </cell>
        </row>
        <row r="16">
          <cell r="B16" t="str">
            <v>1400</v>
          </cell>
          <cell r="C16" t="str">
            <v>SEGURIDAD SOCIAL</v>
          </cell>
          <cell r="D16">
            <v>2665536</v>
          </cell>
        </row>
        <row r="17">
          <cell r="B17" t="str">
            <v>1412</v>
          </cell>
          <cell r="C17" t="str">
            <v>Cuotas IMSS</v>
          </cell>
          <cell r="D17">
            <v>2046649</v>
          </cell>
          <cell r="F17">
            <v>2046649</v>
          </cell>
          <cell r="G17">
            <v>122863</v>
          </cell>
          <cell r="H17">
            <v>91078</v>
          </cell>
          <cell r="I17">
            <v>152049</v>
          </cell>
          <cell r="J17">
            <v>269940</v>
          </cell>
          <cell r="K17">
            <v>181886</v>
          </cell>
          <cell r="L17">
            <v>120253</v>
          </cell>
          <cell r="M17">
            <v>284082</v>
          </cell>
          <cell r="N17">
            <v>193646</v>
          </cell>
          <cell r="O17">
            <v>249328</v>
          </cell>
          <cell r="P17">
            <v>172175</v>
          </cell>
          <cell r="Q17">
            <v>172174</v>
          </cell>
          <cell r="R17">
            <v>37175</v>
          </cell>
        </row>
        <row r="18">
          <cell r="B18" t="str">
            <v>1421</v>
          </cell>
          <cell r="C18" t="str">
            <v>Aportaciones al INFONAVIT</v>
          </cell>
          <cell r="D18">
            <v>618887</v>
          </cell>
          <cell r="F18">
            <v>618887</v>
          </cell>
          <cell r="G18">
            <v>46291</v>
          </cell>
          <cell r="H18">
            <v>39339</v>
          </cell>
          <cell r="I18">
            <v>51875</v>
          </cell>
          <cell r="J18">
            <v>84593</v>
          </cell>
          <cell r="K18">
            <v>56623</v>
          </cell>
          <cell r="L18">
            <v>43738</v>
          </cell>
          <cell r="M18">
            <v>84501.999999999985</v>
          </cell>
          <cell r="N18">
            <v>53036</v>
          </cell>
          <cell r="O18">
            <v>72563</v>
          </cell>
          <cell r="P18">
            <v>40909</v>
          </cell>
          <cell r="Q18">
            <v>35629</v>
          </cell>
          <cell r="R18">
            <v>9789.0000000000018</v>
          </cell>
        </row>
        <row r="19">
          <cell r="B19" t="str">
            <v>1500</v>
          </cell>
          <cell r="C19" t="str">
            <v>OTRAS PRESTACIONES SOCIALES</v>
          </cell>
          <cell r="D19">
            <v>323815</v>
          </cell>
        </row>
        <row r="20">
          <cell r="B20" t="str">
            <v>1511</v>
          </cell>
          <cell r="C20" t="str">
            <v>Cuotas para el Fondo de Ahorro</v>
          </cell>
          <cell r="D20">
            <v>323815</v>
          </cell>
          <cell r="F20">
            <v>323815</v>
          </cell>
          <cell r="G20">
            <v>45984.000000000007</v>
          </cell>
          <cell r="H20">
            <v>43872</v>
          </cell>
          <cell r="I20">
            <v>47604</v>
          </cell>
          <cell r="J20">
            <v>36084</v>
          </cell>
          <cell r="K20">
            <v>23484</v>
          </cell>
          <cell r="L20">
            <v>21108</v>
          </cell>
          <cell r="M20">
            <v>26816</v>
          </cell>
          <cell r="N20">
            <v>21540</v>
          </cell>
          <cell r="O20">
            <v>28176</v>
          </cell>
          <cell r="P20">
            <v>13008</v>
          </cell>
          <cell r="Q20">
            <v>13007</v>
          </cell>
          <cell r="R20">
            <v>3132.0000000000005</v>
          </cell>
        </row>
        <row r="22">
          <cell r="B22" t="str">
            <v>CAPITULO 2000 MATERIALES Y SUMINISTROS</v>
          </cell>
          <cell r="D22">
            <v>640026</v>
          </cell>
          <cell r="F22">
            <v>640026</v>
          </cell>
          <cell r="G22">
            <v>35986</v>
          </cell>
          <cell r="H22">
            <v>44492</v>
          </cell>
          <cell r="I22">
            <v>31499</v>
          </cell>
          <cell r="J22">
            <v>11983</v>
          </cell>
          <cell r="K22">
            <v>10383</v>
          </cell>
          <cell r="L22">
            <v>268322</v>
          </cell>
          <cell r="M22">
            <v>89190</v>
          </cell>
          <cell r="N22">
            <v>46991</v>
          </cell>
          <cell r="O22">
            <v>16387</v>
          </cell>
          <cell r="P22">
            <v>28382</v>
          </cell>
          <cell r="Q22">
            <v>25012</v>
          </cell>
          <cell r="R22">
            <v>31399</v>
          </cell>
        </row>
        <row r="23">
          <cell r="B23" t="str">
            <v>2100</v>
          </cell>
          <cell r="C23" t="str">
            <v>MATERIALES DE ADMINISTRACIÓN</v>
          </cell>
          <cell r="D23">
            <v>186000</v>
          </cell>
          <cell r="F23">
            <v>640026</v>
          </cell>
          <cell r="G23">
            <v>35986</v>
          </cell>
          <cell r="H23">
            <v>44492</v>
          </cell>
          <cell r="I23">
            <v>31499</v>
          </cell>
          <cell r="J23">
            <v>11983</v>
          </cell>
          <cell r="K23">
            <v>10383</v>
          </cell>
          <cell r="L23">
            <v>268322</v>
          </cell>
          <cell r="M23">
            <v>89190</v>
          </cell>
          <cell r="N23">
            <v>46991</v>
          </cell>
          <cell r="O23">
            <v>16387</v>
          </cell>
          <cell r="P23">
            <v>28382</v>
          </cell>
          <cell r="Q23">
            <v>25012</v>
          </cell>
          <cell r="R23">
            <v>31399</v>
          </cell>
        </row>
        <row r="24">
          <cell r="B24" t="str">
            <v>2111</v>
          </cell>
          <cell r="C24" t="str">
            <v>Mat. Útiles y eq menores de of.</v>
          </cell>
          <cell r="D24">
            <v>60000</v>
          </cell>
          <cell r="F24">
            <v>60000</v>
          </cell>
          <cell r="G24">
            <v>1998.0000000000002</v>
          </cell>
          <cell r="H24">
            <v>1998.0000000000002</v>
          </cell>
          <cell r="I24">
            <v>1998.0000000000002</v>
          </cell>
          <cell r="J24">
            <v>1998.0000000000002</v>
          </cell>
          <cell r="K24">
            <v>1998.0000000000002</v>
          </cell>
          <cell r="L24">
            <v>38022</v>
          </cell>
          <cell r="M24">
            <v>1998.0000000000002</v>
          </cell>
          <cell r="N24">
            <v>1998.0000000000002</v>
          </cell>
          <cell r="O24">
            <v>1998.0000000000002</v>
          </cell>
          <cell r="P24">
            <v>1998.0000000000002</v>
          </cell>
          <cell r="Q24">
            <v>1998.0000000000002</v>
          </cell>
          <cell r="R24">
            <v>1998.0000000000002</v>
          </cell>
        </row>
        <row r="25">
          <cell r="B25" t="str">
            <v>2141</v>
          </cell>
          <cell r="C25" t="str">
            <v>Mat., útiles, eq. y bienes inf.</v>
          </cell>
          <cell r="D25">
            <v>60000</v>
          </cell>
          <cell r="F25">
            <v>60000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25002</v>
          </cell>
          <cell r="M25">
            <v>0</v>
          </cell>
          <cell r="N25">
            <v>0</v>
          </cell>
          <cell r="O25">
            <v>0</v>
          </cell>
          <cell r="P25">
            <v>9996</v>
          </cell>
          <cell r="Q25">
            <v>0</v>
          </cell>
          <cell r="R25">
            <v>25002</v>
          </cell>
        </row>
        <row r="26">
          <cell r="B26" t="str">
            <v>2151</v>
          </cell>
          <cell r="C26" t="str">
            <v>Mat. Impreso e inform.digital</v>
          </cell>
          <cell r="D26">
            <v>5000</v>
          </cell>
          <cell r="F26">
            <v>5000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3000</v>
          </cell>
          <cell r="M26">
            <v>0</v>
          </cell>
          <cell r="N26">
            <v>2000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2161</v>
          </cell>
          <cell r="C27" t="str">
            <v>Mat. de limpieza</v>
          </cell>
          <cell r="D27">
            <v>60000</v>
          </cell>
          <cell r="F27">
            <v>60000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60000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2181</v>
          </cell>
          <cell r="C28" t="str">
            <v>Mat. p/el registro e identificación</v>
          </cell>
          <cell r="D28">
            <v>1000</v>
          </cell>
          <cell r="F28">
            <v>1000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1000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B29" t="str">
            <v>2200</v>
          </cell>
          <cell r="C29" t="str">
            <v>ALIMENTOS Y UTENSILIOS</v>
          </cell>
          <cell r="D29">
            <v>9000</v>
          </cell>
        </row>
        <row r="30">
          <cell r="B30" t="str">
            <v>2211</v>
          </cell>
          <cell r="C30" t="str">
            <v>Prod. Alimenticios p/personas</v>
          </cell>
          <cell r="D30">
            <v>8000</v>
          </cell>
          <cell r="F30">
            <v>8000</v>
          </cell>
          <cell r="G30">
            <v>0</v>
          </cell>
          <cell r="H30">
            <v>0</v>
          </cell>
          <cell r="I30">
            <v>0</v>
          </cell>
          <cell r="J30">
            <v>1000</v>
          </cell>
          <cell r="K30">
            <v>0</v>
          </cell>
          <cell r="L30">
            <v>3000</v>
          </cell>
          <cell r="M30">
            <v>2000</v>
          </cell>
          <cell r="N30">
            <v>1000</v>
          </cell>
          <cell r="O30">
            <v>1000</v>
          </cell>
          <cell r="P30">
            <v>0</v>
          </cell>
          <cell r="Q30">
            <v>0</v>
          </cell>
          <cell r="R30">
            <v>0</v>
          </cell>
        </row>
        <row r="31">
          <cell r="B31" t="str">
            <v>2231</v>
          </cell>
          <cell r="C31" t="str">
            <v>Utensilios p/serv.de alimentac.</v>
          </cell>
          <cell r="D31">
            <v>1000</v>
          </cell>
          <cell r="F31">
            <v>1000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800</v>
          </cell>
          <cell r="M31">
            <v>200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B32" t="str">
            <v>2400</v>
          </cell>
          <cell r="C32" t="str">
            <v>MATERIALES Y ART.CONSTR</v>
          </cell>
          <cell r="D32">
            <v>22000</v>
          </cell>
        </row>
        <row r="33">
          <cell r="B33" t="str">
            <v>2461</v>
          </cell>
          <cell r="C33" t="str">
            <v>Mat.eléctrico y electrónico</v>
          </cell>
          <cell r="D33">
            <v>10000</v>
          </cell>
          <cell r="F33">
            <v>10000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10000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B34" t="str">
            <v>2481</v>
          </cell>
          <cell r="C34" t="str">
            <v>Estructuras y manufacturas</v>
          </cell>
          <cell r="D34">
            <v>10000</v>
          </cell>
          <cell r="F34">
            <v>10000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10000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B35" t="str">
            <v>2482</v>
          </cell>
          <cell r="C35" t="str">
            <v>Mat. complementarios</v>
          </cell>
          <cell r="D35">
            <v>2000</v>
          </cell>
          <cell r="F35">
            <v>2000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2000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B36" t="str">
            <v>2500</v>
          </cell>
          <cell r="C36" t="str">
            <v>PRODUCTOS QUIMICOS, FARMACEUTICOS Y DE LABORATORIO</v>
          </cell>
          <cell r="D36">
            <v>4026</v>
          </cell>
        </row>
        <row r="37">
          <cell r="B37" t="str">
            <v>2531</v>
          </cell>
          <cell r="C37" t="str">
            <v>Medicinas y productos farmacéuticos</v>
          </cell>
          <cell r="D37">
            <v>4026</v>
          </cell>
          <cell r="F37">
            <v>4026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4026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B38" t="str">
            <v>2600</v>
          </cell>
          <cell r="C38" t="str">
            <v>COMBUSTIBLES, LUB.Y ADITIVOS</v>
          </cell>
          <cell r="D38">
            <v>361000</v>
          </cell>
        </row>
        <row r="39">
          <cell r="B39" t="str">
            <v>2611</v>
          </cell>
          <cell r="C39" t="str">
            <v>Combustibles</v>
          </cell>
          <cell r="D39">
            <v>360000</v>
          </cell>
          <cell r="F39">
            <v>360000</v>
          </cell>
          <cell r="G39">
            <v>29988</v>
          </cell>
          <cell r="H39">
            <v>39996</v>
          </cell>
          <cell r="I39">
            <v>27000</v>
          </cell>
          <cell r="J39">
            <v>6984</v>
          </cell>
          <cell r="K39">
            <v>6984</v>
          </cell>
          <cell r="L39">
            <v>90071.999999999985</v>
          </cell>
          <cell r="M39">
            <v>79992</v>
          </cell>
          <cell r="N39">
            <v>34992</v>
          </cell>
          <cell r="O39">
            <v>11988.000000000002</v>
          </cell>
          <cell r="P39">
            <v>11988.000000000002</v>
          </cell>
          <cell r="Q39">
            <v>20016</v>
          </cell>
          <cell r="R39">
            <v>0</v>
          </cell>
        </row>
        <row r="40">
          <cell r="B40" t="str">
            <v>2612</v>
          </cell>
          <cell r="C40" t="str">
            <v>Lubricantes y aditivos</v>
          </cell>
          <cell r="D40">
            <v>1000</v>
          </cell>
          <cell r="F40">
            <v>1000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1000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B41" t="str">
            <v>2700</v>
          </cell>
          <cell r="C41" t="str">
            <v>VESTUARIO, BLANCOS, PRENDAS DE PROTECC.</v>
          </cell>
          <cell r="D41">
            <v>30000</v>
          </cell>
        </row>
        <row r="42">
          <cell r="B42" t="str">
            <v>2711</v>
          </cell>
          <cell r="C42" t="str">
            <v>Vestuarios y uniformes</v>
          </cell>
          <cell r="D42">
            <v>30000</v>
          </cell>
          <cell r="F42">
            <v>30000</v>
          </cell>
          <cell r="G42">
            <v>3000</v>
          </cell>
          <cell r="H42">
            <v>1998.0000000000002</v>
          </cell>
          <cell r="I42">
            <v>2000.9999999999998</v>
          </cell>
          <cell r="J42">
            <v>2000.9999999999998</v>
          </cell>
          <cell r="K42">
            <v>1401</v>
          </cell>
          <cell r="L42">
            <v>5400</v>
          </cell>
          <cell r="M42">
            <v>3000</v>
          </cell>
          <cell r="N42">
            <v>5001</v>
          </cell>
          <cell r="O42">
            <v>1401</v>
          </cell>
          <cell r="P42">
            <v>2400</v>
          </cell>
          <cell r="Q42">
            <v>1998.0000000000002</v>
          </cell>
          <cell r="R42">
            <v>399</v>
          </cell>
        </row>
        <row r="43">
          <cell r="B43" t="str">
            <v>2900</v>
          </cell>
          <cell r="C43" t="str">
            <v>HERR.REFACC.Y ACC.</v>
          </cell>
          <cell r="D43">
            <v>28000</v>
          </cell>
        </row>
        <row r="44">
          <cell r="B44" t="str">
            <v>2921</v>
          </cell>
          <cell r="C44" t="str">
            <v>Refac.y accesorios menores de edificio</v>
          </cell>
          <cell r="D44">
            <v>8000</v>
          </cell>
          <cell r="F44">
            <v>8000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8000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B45" t="str">
            <v>2941</v>
          </cell>
          <cell r="C45" t="str">
            <v>Ref.y acc.menores de equipo de comp.</v>
          </cell>
          <cell r="D45">
            <v>10000</v>
          </cell>
          <cell r="F45">
            <v>10000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4000</v>
          </cell>
          <cell r="M45">
            <v>0</v>
          </cell>
          <cell r="N45">
            <v>0</v>
          </cell>
          <cell r="O45">
            <v>0</v>
          </cell>
          <cell r="P45">
            <v>2000</v>
          </cell>
          <cell r="Q45">
            <v>0</v>
          </cell>
          <cell r="R45">
            <v>4000</v>
          </cell>
        </row>
        <row r="46">
          <cell r="B46" t="str">
            <v>2961</v>
          </cell>
          <cell r="C46" t="str">
            <v>Ref.y acc. Menores de equipo</v>
          </cell>
          <cell r="D46">
            <v>10000</v>
          </cell>
          <cell r="F46">
            <v>10000</v>
          </cell>
          <cell r="G46">
            <v>1000</v>
          </cell>
          <cell r="H46">
            <v>500</v>
          </cell>
          <cell r="I46">
            <v>500</v>
          </cell>
          <cell r="J46">
            <v>0</v>
          </cell>
          <cell r="K46">
            <v>0</v>
          </cell>
          <cell r="L46">
            <v>4000</v>
          </cell>
          <cell r="M46">
            <v>2000</v>
          </cell>
          <cell r="N46">
            <v>1000</v>
          </cell>
          <cell r="O46">
            <v>0</v>
          </cell>
          <cell r="P46">
            <v>0</v>
          </cell>
          <cell r="Q46">
            <v>1000</v>
          </cell>
          <cell r="R46">
            <v>0</v>
          </cell>
        </row>
        <row r="48">
          <cell r="B48" t="str">
            <v>CAPITULO 3000 SERVICIOS GENERALES</v>
          </cell>
          <cell r="D48">
            <v>2304579</v>
          </cell>
          <cell r="F48">
            <v>2304579</v>
          </cell>
          <cell r="G48">
            <v>7002</v>
          </cell>
          <cell r="H48">
            <v>24507</v>
          </cell>
          <cell r="I48">
            <v>11994</v>
          </cell>
          <cell r="J48">
            <v>6001</v>
          </cell>
          <cell r="K48">
            <v>2499</v>
          </cell>
          <cell r="L48">
            <v>1910858</v>
          </cell>
          <cell r="M48">
            <v>33500</v>
          </cell>
          <cell r="N48">
            <v>189230</v>
          </cell>
          <cell r="O48">
            <v>5498</v>
          </cell>
          <cell r="P48">
            <v>5501</v>
          </cell>
          <cell r="Q48">
            <v>10986</v>
          </cell>
          <cell r="R48">
            <v>97003</v>
          </cell>
        </row>
        <row r="49">
          <cell r="B49" t="str">
            <v>3100</v>
          </cell>
          <cell r="C49" t="str">
            <v>SERVICIOS BASICOS</v>
          </cell>
          <cell r="D49">
            <v>255500</v>
          </cell>
          <cell r="F49">
            <v>2304579</v>
          </cell>
          <cell r="G49">
            <v>7002</v>
          </cell>
          <cell r="H49">
            <v>24507</v>
          </cell>
          <cell r="I49">
            <v>11994</v>
          </cell>
          <cell r="J49">
            <v>6001</v>
          </cell>
          <cell r="K49">
            <v>2499</v>
          </cell>
          <cell r="L49">
            <v>1910858</v>
          </cell>
          <cell r="M49">
            <v>33500</v>
          </cell>
          <cell r="N49">
            <v>189230</v>
          </cell>
          <cell r="O49">
            <v>5498</v>
          </cell>
          <cell r="P49">
            <v>5501</v>
          </cell>
          <cell r="Q49">
            <v>10986</v>
          </cell>
          <cell r="R49">
            <v>97003</v>
          </cell>
        </row>
        <row r="50">
          <cell r="B50" t="str">
            <v>3111</v>
          </cell>
          <cell r="C50" t="str">
            <v>Energía Eléctrica</v>
          </cell>
          <cell r="D50">
            <v>210000</v>
          </cell>
          <cell r="F50">
            <v>210000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210000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B51" t="str">
            <v>3131</v>
          </cell>
          <cell r="C51" t="str">
            <v>Servicio de agua</v>
          </cell>
          <cell r="D51">
            <v>3500</v>
          </cell>
          <cell r="F51">
            <v>3500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3500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B52" t="str">
            <v>3141</v>
          </cell>
          <cell r="C52" t="str">
            <v>Servicio Telefonico Tradicional</v>
          </cell>
          <cell r="D52">
            <v>25000</v>
          </cell>
          <cell r="F52">
            <v>25000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19000</v>
          </cell>
          <cell r="M52">
            <v>6000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B53" t="str">
            <v>3171</v>
          </cell>
          <cell r="C53" t="str">
            <v>Servicio de acceso a internet</v>
          </cell>
          <cell r="D53">
            <v>15000</v>
          </cell>
          <cell r="F53">
            <v>15000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4000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11000</v>
          </cell>
        </row>
        <row r="54">
          <cell r="B54" t="str">
            <v>3181</v>
          </cell>
          <cell r="C54" t="str">
            <v>Servicio postal y telegrafico</v>
          </cell>
          <cell r="D54">
            <v>2000</v>
          </cell>
          <cell r="F54">
            <v>2000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500</v>
          </cell>
          <cell r="M54">
            <v>500</v>
          </cell>
          <cell r="N54">
            <v>0</v>
          </cell>
          <cell r="O54">
            <v>500</v>
          </cell>
          <cell r="P54">
            <v>500</v>
          </cell>
          <cell r="Q54">
            <v>0</v>
          </cell>
          <cell r="R54">
            <v>0</v>
          </cell>
        </row>
        <row r="55">
          <cell r="B55" t="str">
            <v>3200</v>
          </cell>
          <cell r="C55" t="str">
            <v>SERVICIOS DE ARRENDAMIENTO</v>
          </cell>
          <cell r="D55">
            <v>115000</v>
          </cell>
        </row>
        <row r="56">
          <cell r="B56" t="str">
            <v>3221</v>
          </cell>
          <cell r="C56" t="str">
            <v>Arrend. de edificios y locales</v>
          </cell>
          <cell r="D56">
            <v>2000</v>
          </cell>
          <cell r="F56">
            <v>2000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2000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B57" t="str">
            <v>3231</v>
          </cell>
          <cell r="C57" t="str">
            <v>Arrend. de mob. Y  equipo de admón</v>
          </cell>
          <cell r="D57">
            <v>2000</v>
          </cell>
          <cell r="F57">
            <v>2000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2000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B58" t="str">
            <v>3271</v>
          </cell>
          <cell r="C58" t="str">
            <v>Patentes y regalias</v>
          </cell>
          <cell r="D58">
            <v>110000</v>
          </cell>
          <cell r="F58">
            <v>110000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29997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80003</v>
          </cell>
        </row>
        <row r="59">
          <cell r="B59" t="str">
            <v>3291</v>
          </cell>
          <cell r="C59" t="str">
            <v>Otros arrendamientos</v>
          </cell>
          <cell r="D59">
            <v>1000</v>
          </cell>
          <cell r="F59">
            <v>1000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1000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B60" t="str">
            <v>3300</v>
          </cell>
          <cell r="C60" t="str">
            <v>SERVICIOS PROF.CIENTIFICOS DE AUDITORÍA</v>
          </cell>
          <cell r="D60">
            <v>792000</v>
          </cell>
        </row>
        <row r="61">
          <cell r="B61" t="str">
            <v>3311</v>
          </cell>
          <cell r="C61" t="str">
            <v>Servicio legales, de contabilidad, auditoria</v>
          </cell>
          <cell r="D61">
            <v>2000</v>
          </cell>
          <cell r="F61">
            <v>2000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2000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B62" t="str">
            <v>3331</v>
          </cell>
          <cell r="C62" t="str">
            <v>Servicio de consultoría administrativa</v>
          </cell>
          <cell r="D62">
            <v>507000</v>
          </cell>
          <cell r="F62">
            <v>507000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367777</v>
          </cell>
          <cell r="M62">
            <v>0</v>
          </cell>
          <cell r="N62">
            <v>139223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B63" t="str">
            <v>3341</v>
          </cell>
          <cell r="C63" t="str">
            <v>Servicio de capacitación a serv. públicos</v>
          </cell>
          <cell r="D63">
            <v>30000</v>
          </cell>
          <cell r="F63">
            <v>30000</v>
          </cell>
          <cell r="G63">
            <v>0</v>
          </cell>
          <cell r="H63">
            <v>2499</v>
          </cell>
          <cell r="I63">
            <v>0</v>
          </cell>
          <cell r="J63">
            <v>5001</v>
          </cell>
          <cell r="K63">
            <v>2499</v>
          </cell>
          <cell r="L63">
            <v>5001</v>
          </cell>
          <cell r="M63">
            <v>0</v>
          </cell>
          <cell r="N63">
            <v>5001</v>
          </cell>
          <cell r="O63">
            <v>4998</v>
          </cell>
          <cell r="P63">
            <v>5001</v>
          </cell>
          <cell r="Q63">
            <v>0</v>
          </cell>
          <cell r="R63">
            <v>0</v>
          </cell>
        </row>
        <row r="64">
          <cell r="B64" t="str">
            <v>3361</v>
          </cell>
          <cell r="C64" t="str">
            <v>Servicio de apoyo admvo. fotocopiado</v>
          </cell>
          <cell r="D64">
            <v>5000</v>
          </cell>
          <cell r="F64">
            <v>5000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5000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B65" t="str">
            <v>3381</v>
          </cell>
          <cell r="C65" t="str">
            <v>Servicio de vigilancia</v>
          </cell>
          <cell r="D65">
            <v>248000</v>
          </cell>
          <cell r="F65">
            <v>248000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248000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B66" t="str">
            <v>3400</v>
          </cell>
          <cell r="C66" t="str">
            <v>SERV.FINANCIEROS,BANCARIOS</v>
          </cell>
          <cell r="D66">
            <v>127000</v>
          </cell>
        </row>
        <row r="67">
          <cell r="B67" t="str">
            <v>3411</v>
          </cell>
          <cell r="C67" t="str">
            <v>Servicios Financieros y bancarios</v>
          </cell>
          <cell r="D67">
            <v>15000</v>
          </cell>
          <cell r="F67">
            <v>15000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15000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B68" t="str">
            <v>3451</v>
          </cell>
          <cell r="C68" t="str">
            <v>Seguro de bienes patrimoniales</v>
          </cell>
          <cell r="D68">
            <v>110000</v>
          </cell>
          <cell r="F68">
            <v>110000</v>
          </cell>
          <cell r="G68">
            <v>0</v>
          </cell>
          <cell r="H68">
            <v>17006</v>
          </cell>
          <cell r="I68">
            <v>6996</v>
          </cell>
          <cell r="J68">
            <v>0</v>
          </cell>
          <cell r="K68">
            <v>0</v>
          </cell>
          <cell r="L68">
            <v>70004</v>
          </cell>
          <cell r="M68">
            <v>8998</v>
          </cell>
          <cell r="N68">
            <v>6006</v>
          </cell>
          <cell r="O68">
            <v>0</v>
          </cell>
          <cell r="P68">
            <v>0</v>
          </cell>
          <cell r="Q68">
            <v>989.99999999999989</v>
          </cell>
          <cell r="R68">
            <v>0</v>
          </cell>
        </row>
        <row r="69">
          <cell r="B69" t="str">
            <v>3471</v>
          </cell>
          <cell r="C69" t="str">
            <v>Fletes y Maniobras</v>
          </cell>
          <cell r="D69">
            <v>2000</v>
          </cell>
          <cell r="F69">
            <v>2000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2000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B70" t="str">
            <v>3500</v>
          </cell>
          <cell r="C70" t="str">
            <v>SERV.DE INSTALACIÓN,REP.</v>
          </cell>
          <cell r="D70">
            <v>252000</v>
          </cell>
        </row>
        <row r="71">
          <cell r="B71" t="str">
            <v>3511</v>
          </cell>
          <cell r="C71" t="str">
            <v>Conservación y mtto. menor de inmuebles</v>
          </cell>
          <cell r="D71">
            <v>20000</v>
          </cell>
          <cell r="F71">
            <v>20000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20000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B72" t="str">
            <v>3521</v>
          </cell>
          <cell r="C72" t="str">
            <v>Instalación, rep. y mtto.de vehiculos</v>
          </cell>
          <cell r="D72">
            <v>10000</v>
          </cell>
          <cell r="F72">
            <v>10000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10000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B73" t="str">
            <v>3531</v>
          </cell>
          <cell r="C73" t="str">
            <v xml:space="preserve">Instalación rep. mtto. </v>
          </cell>
          <cell r="D73">
            <v>10000</v>
          </cell>
          <cell r="F73">
            <v>10000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4000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6000</v>
          </cell>
        </row>
        <row r="74">
          <cell r="B74" t="str">
            <v>3551</v>
          </cell>
          <cell r="C74" t="str">
            <v>Reparación mtto. y cons.</v>
          </cell>
          <cell r="D74">
            <v>60000</v>
          </cell>
          <cell r="F74">
            <v>60000</v>
          </cell>
          <cell r="G74">
            <v>7002</v>
          </cell>
          <cell r="H74">
            <v>4001.9999999999995</v>
          </cell>
          <cell r="I74">
            <v>4998</v>
          </cell>
          <cell r="J74">
            <v>0</v>
          </cell>
          <cell r="K74">
            <v>0</v>
          </cell>
          <cell r="L74">
            <v>15000</v>
          </cell>
          <cell r="M74">
            <v>10002</v>
          </cell>
          <cell r="N74">
            <v>9000</v>
          </cell>
          <cell r="O74">
            <v>0</v>
          </cell>
          <cell r="P74">
            <v>0</v>
          </cell>
          <cell r="Q74">
            <v>9996</v>
          </cell>
          <cell r="R74">
            <v>0</v>
          </cell>
        </row>
        <row r="75">
          <cell r="B75" t="str">
            <v>3581</v>
          </cell>
          <cell r="C75" t="str">
            <v>Servicios de lavanderia, limpieza y manejo</v>
          </cell>
          <cell r="D75">
            <v>132000</v>
          </cell>
          <cell r="F75">
            <v>132000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132000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B76" t="str">
            <v>3591</v>
          </cell>
          <cell r="C76" t="str">
            <v>Servicios de jardinería y fumigación</v>
          </cell>
          <cell r="D76">
            <v>20000</v>
          </cell>
          <cell r="F76">
            <v>20000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15000</v>
          </cell>
          <cell r="M76">
            <v>0</v>
          </cell>
          <cell r="N76">
            <v>5000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 t="str">
            <v>3600</v>
          </cell>
          <cell r="C77" t="str">
            <v>SERVICIOS DE COMUNICACIÓN SOCIAL</v>
          </cell>
          <cell r="D77">
            <v>26000</v>
          </cell>
        </row>
        <row r="78">
          <cell r="B78" t="str">
            <v>3611</v>
          </cell>
          <cell r="C78" t="str">
            <v>Períodicos y revistas</v>
          </cell>
          <cell r="D78">
            <v>12000</v>
          </cell>
          <cell r="F78">
            <v>12000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12000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B79" t="str">
            <v>3612</v>
          </cell>
          <cell r="C79" t="str">
            <v>Impresiones y publicaciones oficiales</v>
          </cell>
          <cell r="D79">
            <v>2000</v>
          </cell>
          <cell r="F79">
            <v>2000</v>
          </cell>
          <cell r="G79">
            <v>0</v>
          </cell>
          <cell r="H79">
            <v>1000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1000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B80" t="str">
            <v>3613</v>
          </cell>
          <cell r="C80" t="str">
            <v>Radio y Televisión</v>
          </cell>
          <cell r="D80">
            <v>10000</v>
          </cell>
          <cell r="F80">
            <v>10000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10000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 t="str">
            <v>3661</v>
          </cell>
          <cell r="C81" t="str">
            <v>Servicio de creación y difusión</v>
          </cell>
          <cell r="D81">
            <v>2000</v>
          </cell>
          <cell r="F81">
            <v>2000</v>
          </cell>
          <cell r="G81">
            <v>0</v>
          </cell>
          <cell r="H81">
            <v>0</v>
          </cell>
          <cell r="I81">
            <v>0</v>
          </cell>
          <cell r="J81">
            <v>1000</v>
          </cell>
          <cell r="K81">
            <v>0</v>
          </cell>
          <cell r="L81">
            <v>0</v>
          </cell>
          <cell r="M81">
            <v>0</v>
          </cell>
          <cell r="N81">
            <v>1000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B82" t="str">
            <v>3700</v>
          </cell>
          <cell r="C82" t="str">
            <v>SERVICIO DE TRASLADO Y VIÁTICOS</v>
          </cell>
          <cell r="D82">
            <v>6000</v>
          </cell>
        </row>
        <row r="83">
          <cell r="B83" t="str">
            <v>3711</v>
          </cell>
          <cell r="C83" t="str">
            <v>Pasajes aéreos</v>
          </cell>
          <cell r="D83">
            <v>2000</v>
          </cell>
          <cell r="F83">
            <v>2000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2000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B84" t="str">
            <v>3721</v>
          </cell>
          <cell r="C84" t="str">
            <v>Pasajes terrestres</v>
          </cell>
          <cell r="D84">
            <v>2000</v>
          </cell>
          <cell r="F84">
            <v>2000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1000</v>
          </cell>
          <cell r="M84">
            <v>1000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B85" t="str">
            <v>3751</v>
          </cell>
          <cell r="C85" t="str">
            <v>Viáticos en el pais</v>
          </cell>
          <cell r="D85">
            <v>2000</v>
          </cell>
          <cell r="F85">
            <v>2000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2000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B86" t="str">
            <v>3800</v>
          </cell>
          <cell r="C86" t="str">
            <v>SERVICIOS OFICIALES</v>
          </cell>
          <cell r="D86">
            <v>4000</v>
          </cell>
        </row>
        <row r="87">
          <cell r="B87" t="str">
            <v>3831</v>
          </cell>
          <cell r="C87" t="str">
            <v>Congresos y convenciones</v>
          </cell>
          <cell r="D87">
            <v>2000</v>
          </cell>
          <cell r="F87">
            <v>2000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1000</v>
          </cell>
          <cell r="N87">
            <v>1000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B88" t="str">
            <v>3851</v>
          </cell>
          <cell r="C88" t="str">
            <v>Gastos de representación</v>
          </cell>
          <cell r="D88">
            <v>2000</v>
          </cell>
          <cell r="F88">
            <v>2000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2000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B89" t="str">
            <v>3900</v>
          </cell>
          <cell r="C89" t="str">
            <v>OTROS SERVICIOS GENERALES</v>
          </cell>
          <cell r="D89">
            <v>727079</v>
          </cell>
        </row>
        <row r="90">
          <cell r="B90" t="str">
            <v>3921</v>
          </cell>
          <cell r="C90" t="str">
            <v>Impuestos y derechos</v>
          </cell>
          <cell r="D90">
            <v>27079</v>
          </cell>
          <cell r="F90">
            <v>27079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27079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B91" t="str">
            <v>3981</v>
          </cell>
          <cell r="C91" t="str">
            <v>Impuesto sobre nomina</v>
          </cell>
          <cell r="D91">
            <v>700000</v>
          </cell>
          <cell r="F91">
            <v>700000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700000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</row>
        <row r="93">
          <cell r="B93" t="str">
            <v>CAPITULO 5000 BIENES MUEBLES, INMUEBLES E INTANGIBLES</v>
          </cell>
          <cell r="D93">
            <v>259420</v>
          </cell>
          <cell r="F93">
            <v>259420</v>
          </cell>
          <cell r="G93">
            <v>19500</v>
          </cell>
          <cell r="H93">
            <v>23000</v>
          </cell>
          <cell r="I93">
            <v>27300</v>
          </cell>
          <cell r="J93">
            <v>28100</v>
          </cell>
          <cell r="K93">
            <v>27600</v>
          </cell>
          <cell r="L93">
            <v>0</v>
          </cell>
          <cell r="M93">
            <v>19500</v>
          </cell>
          <cell r="N93">
            <v>24000</v>
          </cell>
          <cell r="O93">
            <v>18000</v>
          </cell>
          <cell r="P93">
            <v>23000</v>
          </cell>
          <cell r="Q93">
            <v>24000</v>
          </cell>
          <cell r="R93">
            <v>25420</v>
          </cell>
        </row>
        <row r="94">
          <cell r="B94" t="str">
            <v>5100</v>
          </cell>
          <cell r="C94" t="str">
            <v>MOBILIARIO Y EQ.DE ADMÓN.</v>
          </cell>
          <cell r="D94">
            <v>220000</v>
          </cell>
          <cell r="F94">
            <v>259420</v>
          </cell>
          <cell r="G94">
            <v>19500</v>
          </cell>
          <cell r="H94">
            <v>23000</v>
          </cell>
          <cell r="I94">
            <v>27300</v>
          </cell>
          <cell r="J94">
            <v>28100</v>
          </cell>
          <cell r="K94">
            <v>27600</v>
          </cell>
          <cell r="L94">
            <v>0</v>
          </cell>
          <cell r="M94">
            <v>19500</v>
          </cell>
          <cell r="N94">
            <v>24000</v>
          </cell>
          <cell r="O94">
            <v>18000</v>
          </cell>
          <cell r="P94">
            <v>23000</v>
          </cell>
          <cell r="Q94">
            <v>24000</v>
          </cell>
          <cell r="R94">
            <v>25420</v>
          </cell>
        </row>
        <row r="95">
          <cell r="B95" t="str">
            <v>5111</v>
          </cell>
          <cell r="C95" t="str">
            <v>Muebles de oficina y estantería</v>
          </cell>
          <cell r="D95">
            <v>100000</v>
          </cell>
          <cell r="F95">
            <v>100000</v>
          </cell>
          <cell r="G95">
            <v>10000</v>
          </cell>
          <cell r="H95">
            <v>10000</v>
          </cell>
          <cell r="I95">
            <v>10000</v>
          </cell>
          <cell r="J95">
            <v>10000</v>
          </cell>
          <cell r="K95">
            <v>10000</v>
          </cell>
          <cell r="L95">
            <v>0</v>
          </cell>
          <cell r="M95">
            <v>10000</v>
          </cell>
          <cell r="N95">
            <v>10000</v>
          </cell>
          <cell r="O95">
            <v>5000</v>
          </cell>
          <cell r="P95">
            <v>10000</v>
          </cell>
          <cell r="Q95">
            <v>10000</v>
          </cell>
          <cell r="R95">
            <v>5000</v>
          </cell>
        </row>
        <row r="96">
          <cell r="B96" t="str">
            <v>5151</v>
          </cell>
          <cell r="C96" t="str">
            <v>Equipo de computo y tec. de la información</v>
          </cell>
          <cell r="D96">
            <v>100000</v>
          </cell>
          <cell r="F96">
            <v>100000</v>
          </cell>
          <cell r="G96">
            <v>5000</v>
          </cell>
          <cell r="H96">
            <v>10000</v>
          </cell>
          <cell r="I96">
            <v>10000</v>
          </cell>
          <cell r="J96">
            <v>10000</v>
          </cell>
          <cell r="K96">
            <v>10000</v>
          </cell>
          <cell r="L96">
            <v>0</v>
          </cell>
          <cell r="M96">
            <v>5000</v>
          </cell>
          <cell r="N96">
            <v>10000</v>
          </cell>
          <cell r="O96">
            <v>10000</v>
          </cell>
          <cell r="P96">
            <v>10000</v>
          </cell>
          <cell r="Q96">
            <v>10000</v>
          </cell>
          <cell r="R96">
            <v>10000</v>
          </cell>
        </row>
        <row r="97">
          <cell r="B97" t="str">
            <v>5191</v>
          </cell>
          <cell r="C97" t="str">
            <v>Otros mobiliarios y equipos de administración</v>
          </cell>
          <cell r="D97">
            <v>20000</v>
          </cell>
          <cell r="F97">
            <v>20000</v>
          </cell>
          <cell r="G97">
            <v>2000</v>
          </cell>
          <cell r="H97">
            <v>1000</v>
          </cell>
          <cell r="I97">
            <v>2000</v>
          </cell>
          <cell r="J97">
            <v>3000</v>
          </cell>
          <cell r="K97">
            <v>3000</v>
          </cell>
          <cell r="L97">
            <v>0</v>
          </cell>
          <cell r="M97">
            <v>2000</v>
          </cell>
          <cell r="N97">
            <v>2000</v>
          </cell>
          <cell r="O97">
            <v>1000</v>
          </cell>
          <cell r="P97">
            <v>1000</v>
          </cell>
          <cell r="Q97">
            <v>2000</v>
          </cell>
          <cell r="R97">
            <v>1000</v>
          </cell>
        </row>
        <row r="98">
          <cell r="B98" t="str">
            <v>5600</v>
          </cell>
          <cell r="C98" t="str">
            <v>MAQ.OTROS EQ.Y HERRAMIENTAS</v>
          </cell>
          <cell r="D98">
            <v>30000</v>
          </cell>
        </row>
        <row r="99">
          <cell r="B99" t="str">
            <v>5641</v>
          </cell>
          <cell r="C99" t="str">
            <v>Sistemas de aire acondicionado</v>
          </cell>
          <cell r="D99">
            <v>30000</v>
          </cell>
          <cell r="F99">
            <v>30000</v>
          </cell>
          <cell r="G99">
            <v>2500</v>
          </cell>
          <cell r="H99">
            <v>2000</v>
          </cell>
          <cell r="I99">
            <v>4800</v>
          </cell>
          <cell r="J99">
            <v>4100</v>
          </cell>
          <cell r="K99">
            <v>4100</v>
          </cell>
          <cell r="L99">
            <v>0</v>
          </cell>
          <cell r="M99">
            <v>2500</v>
          </cell>
          <cell r="N99">
            <v>2000</v>
          </cell>
          <cell r="O99">
            <v>2000</v>
          </cell>
          <cell r="P99">
            <v>2000</v>
          </cell>
          <cell r="Q99">
            <v>2000</v>
          </cell>
          <cell r="R99">
            <v>2000</v>
          </cell>
        </row>
        <row r="100">
          <cell r="B100" t="str">
            <v>5900</v>
          </cell>
          <cell r="C100" t="str">
            <v>ACTIVOS INTANGIBLES</v>
          </cell>
          <cell r="D100">
            <v>9420</v>
          </cell>
        </row>
        <row r="101">
          <cell r="B101" t="str">
            <v>5911</v>
          </cell>
          <cell r="C101" t="str">
            <v>Software</v>
          </cell>
          <cell r="D101">
            <v>9420</v>
          </cell>
          <cell r="F101">
            <v>9420</v>
          </cell>
          <cell r="G101">
            <v>0</v>
          </cell>
          <cell r="H101">
            <v>0</v>
          </cell>
          <cell r="I101">
            <v>500</v>
          </cell>
          <cell r="J101">
            <v>1000</v>
          </cell>
          <cell r="K101">
            <v>500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7420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1PROGYNO"/>
      <sheetName val="ANEXO 1 PRIORIDADESGTO"/>
      <sheetName val="ANEXO2ADMIVA "/>
      <sheetName val="ANEXO3A MPIOSESTATAL "/>
      <sheetName val="ANEXO3BMPIOSFEDERAL "/>
      <sheetName val="ANEXO4FIDEICOMISOS"/>
      <sheetName val="ANEXO 5A B"/>
      <sheetName val="ANEXO 5C "/>
      <sheetName val="ANEXO 5D "/>
      <sheetName val="ANEXOS 6APORTFED"/>
      <sheetName val="ANEXOS7ADJUDICACION"/>
      <sheetName val="anexo8a CLASIF.ECONOMICA "/>
      <sheetName val="ANEXO8B CLASIF.tipoGTO"/>
      <sheetName val="ANEXO9FUNCIONAL"/>
      <sheetName val="ANEXO10 MISIONES (2)"/>
      <sheetName val="ANEXO11 RAMO "/>
      <sheetName val="ANEXO12CONCILIACION "/>
      <sheetName val="ANEXO13A ORGestatal"/>
      <sheetName val="ANEXO13B ORGcapitulos"/>
      <sheetName val="ANEXO13C"/>
      <sheetName val="ANEXO14 AYUDAS  "/>
      <sheetName val="ANEXO15.capFEDERAL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1PROGYNO"/>
      <sheetName val="ANEXO 1 PRIORIDADESGTO"/>
      <sheetName val="ANEXO2ADMIVA "/>
      <sheetName val="ANEXO3A MPIOSESTATAL "/>
      <sheetName val="ANEXO3BMPIOSFEDERAL "/>
      <sheetName val="ANEXO4FIDEICOMISOS"/>
      <sheetName val="ANEXO 5A B"/>
      <sheetName val="ANEXO 5C "/>
      <sheetName val="ANEXO 5D "/>
      <sheetName val="ANEXOS 6APORTFED"/>
      <sheetName val="ANEXOS7ADJUDICACION"/>
      <sheetName val="ANEXO9FUNCIONAL"/>
      <sheetName val="ANEXO10 MISIONES (2)"/>
      <sheetName val="ANEXO11 RAMO "/>
      <sheetName val="ANEXO12CONCILIACION "/>
      <sheetName val="ANEXO13A ORGestatal"/>
      <sheetName val="ANEXO13B ORGcapitulos"/>
      <sheetName val="ANEXO13C"/>
      <sheetName val="ANEXO14 AYUDAS  "/>
      <sheetName val="ANEXO15.capFEDERAL "/>
      <sheetName val="ANEXO21 ISSSTECAM"/>
      <sheetName val="ANEXO22RECONCURRENTES"/>
      <sheetName val="ANEXO 23TOTAL "/>
      <sheetName val="ANEXO24FUEN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C23"/>
  <sheetViews>
    <sheetView topLeftCell="A7" zoomScale="110" zoomScaleNormal="110" workbookViewId="0">
      <selection activeCell="A15" sqref="A15"/>
    </sheetView>
  </sheetViews>
  <sheetFormatPr baseColWidth="10" defaultColWidth="11.42578125" defaultRowHeight="12.75"/>
  <cols>
    <col min="1" max="1" width="48" style="1" customWidth="1"/>
    <col min="2" max="2" width="28.85546875" style="1" customWidth="1"/>
    <col min="3" max="3" width="33.42578125" style="1" customWidth="1"/>
    <col min="4" max="16384" width="11.42578125" style="1"/>
  </cols>
  <sheetData>
    <row r="2" spans="1:3" ht="24.75" customHeight="1">
      <c r="A2" s="928" t="s">
        <v>0</v>
      </c>
      <c r="B2" s="928"/>
      <c r="C2" s="928"/>
    </row>
    <row r="3" spans="1:3" ht="16.5">
      <c r="A3" s="929" t="s">
        <v>1</v>
      </c>
      <c r="B3" s="929"/>
      <c r="C3" s="929"/>
    </row>
    <row r="4" spans="1:3" ht="16.5">
      <c r="A4" s="929" t="s">
        <v>2</v>
      </c>
      <c r="B4" s="929"/>
      <c r="C4" s="929"/>
    </row>
    <row r="5" spans="1:3" ht="15.75">
      <c r="A5" s="930" t="s">
        <v>3</v>
      </c>
      <c r="B5" s="930"/>
      <c r="C5" s="930"/>
    </row>
    <row r="6" spans="1:3">
      <c r="A6" s="2"/>
      <c r="B6" s="2"/>
      <c r="C6" s="2"/>
    </row>
    <row r="7" spans="1:3" ht="9.75" customHeight="1" thickBot="1">
      <c r="A7" s="2"/>
      <c r="B7" s="2"/>
      <c r="C7" s="2"/>
    </row>
    <row r="8" spans="1:3" ht="92.25" customHeight="1" thickTop="1" thickBot="1">
      <c r="A8" s="19" t="s">
        <v>4</v>
      </c>
      <c r="B8" s="19" t="s">
        <v>5</v>
      </c>
      <c r="C8" s="19" t="s">
        <v>6</v>
      </c>
    </row>
    <row r="9" spans="1:3" ht="10.5" customHeight="1" thickTop="1">
      <c r="A9" s="3"/>
      <c r="B9" s="3"/>
      <c r="C9" s="3"/>
    </row>
    <row r="10" spans="1:3" ht="20.100000000000001" customHeight="1">
      <c r="A10" s="4" t="s">
        <v>7</v>
      </c>
      <c r="B10" s="5">
        <f>+B11+B12+B13+B14+B15</f>
        <v>17579507305</v>
      </c>
      <c r="C10" s="6">
        <f>+C11+C12+C13+C14+C15</f>
        <v>78.66</v>
      </c>
    </row>
    <row r="11" spans="1:3" ht="20.100000000000001" customHeight="1">
      <c r="A11" s="7" t="s">
        <v>8</v>
      </c>
      <c r="B11" s="8">
        <v>2362689784</v>
      </c>
      <c r="C11" s="9">
        <v>10.57</v>
      </c>
    </row>
    <row r="12" spans="1:3" ht="20.100000000000001" customHeight="1">
      <c r="A12" s="10" t="s">
        <v>9</v>
      </c>
      <c r="B12" s="8">
        <v>1754467273</v>
      </c>
      <c r="C12" s="9">
        <v>7.85</v>
      </c>
    </row>
    <row r="13" spans="1:3" ht="20.100000000000001" customHeight="1">
      <c r="A13" s="10" t="s">
        <v>10</v>
      </c>
      <c r="B13" s="8">
        <v>11743425831</v>
      </c>
      <c r="C13" s="9">
        <v>52.55</v>
      </c>
    </row>
    <row r="14" spans="1:3" ht="20.100000000000001" customHeight="1">
      <c r="A14" s="10" t="s">
        <v>11</v>
      </c>
      <c r="B14" s="8">
        <v>477808997</v>
      </c>
      <c r="C14" s="9">
        <v>2.14</v>
      </c>
    </row>
    <row r="15" spans="1:3" ht="20.100000000000001" customHeight="1">
      <c r="A15" s="10" t="s">
        <v>1270</v>
      </c>
      <c r="B15" s="8">
        <v>1241115420</v>
      </c>
      <c r="C15" s="9">
        <v>5.55</v>
      </c>
    </row>
    <row r="16" spans="1:3" ht="9.75" customHeight="1">
      <c r="A16" s="11"/>
      <c r="B16" s="12"/>
      <c r="C16" s="13"/>
    </row>
    <row r="17" spans="1:3" ht="19.5" customHeight="1">
      <c r="A17" s="4" t="s">
        <v>12</v>
      </c>
      <c r="B17" s="12">
        <f>+B18</f>
        <v>4770435481</v>
      </c>
      <c r="C17" s="6">
        <f>+C18</f>
        <v>21.34</v>
      </c>
    </row>
    <row r="18" spans="1:3" ht="26.25" customHeight="1" thickBot="1">
      <c r="A18" s="14" t="s">
        <v>13</v>
      </c>
      <c r="B18" s="15">
        <v>4770435481</v>
      </c>
      <c r="C18" s="9">
        <v>21.34</v>
      </c>
    </row>
    <row r="19" spans="1:3" ht="17.25" thickTop="1" thickBot="1">
      <c r="A19" s="19" t="s">
        <v>14</v>
      </c>
      <c r="B19" s="870">
        <f>B10+B17</f>
        <v>22349942786</v>
      </c>
      <c r="C19" s="871">
        <f>C10+C17</f>
        <v>100</v>
      </c>
    </row>
    <row r="20" spans="1:3" ht="13.5" thickTop="1">
      <c r="B20" s="16"/>
      <c r="C20" s="17"/>
    </row>
    <row r="21" spans="1:3">
      <c r="B21" s="16"/>
    </row>
    <row r="23" spans="1:3">
      <c r="B23" s="16"/>
    </row>
  </sheetData>
  <mergeCells count="4">
    <mergeCell ref="A2:C2"/>
    <mergeCell ref="A3:C3"/>
    <mergeCell ref="A4:C4"/>
    <mergeCell ref="A5:C5"/>
  </mergeCells>
  <printOptions horizontalCentered="1"/>
  <pageMargins left="0.31496062992125984" right="0.31496062992125984" top="0.74803149606299213" bottom="0.74803149606299213" header="0.31496062992125984" footer="0.31496062992125984"/>
  <pageSetup scale="9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26"/>
  <sheetViews>
    <sheetView zoomScale="110" zoomScaleNormal="110" workbookViewId="0">
      <selection activeCell="A5" sqref="A5:B5"/>
    </sheetView>
  </sheetViews>
  <sheetFormatPr baseColWidth="10" defaultColWidth="11.42578125" defaultRowHeight="12.75"/>
  <cols>
    <col min="1" max="1" width="76.140625" style="1" customWidth="1"/>
    <col min="2" max="2" width="20.85546875" style="1" customWidth="1"/>
    <col min="3" max="3" width="26.7109375" style="1" customWidth="1"/>
    <col min="4" max="16384" width="11.42578125" style="1"/>
  </cols>
  <sheetData>
    <row r="1" spans="1:3" ht="15.75">
      <c r="A1" s="105"/>
      <c r="B1" s="146"/>
      <c r="C1" s="146"/>
    </row>
    <row r="2" spans="1:3" ht="20.25" customHeight="1">
      <c r="A2" s="953" t="s">
        <v>320</v>
      </c>
      <c r="B2" s="953"/>
      <c r="C2" s="146"/>
    </row>
    <row r="3" spans="1:3" ht="20.25" customHeight="1">
      <c r="A3" s="940" t="s">
        <v>1</v>
      </c>
      <c r="B3" s="940"/>
      <c r="C3" s="99"/>
    </row>
    <row r="4" spans="1:3" ht="21" customHeight="1">
      <c r="A4" s="946" t="s">
        <v>1261</v>
      </c>
      <c r="B4" s="946"/>
      <c r="C4" s="146"/>
    </row>
    <row r="5" spans="1:3" ht="15.75">
      <c r="A5" s="954" t="s">
        <v>3</v>
      </c>
      <c r="B5" s="954"/>
      <c r="C5" s="146"/>
    </row>
    <row r="6" spans="1:3" ht="9.75" customHeight="1" thickBot="1">
      <c r="A6" s="105"/>
      <c r="B6" s="106"/>
      <c r="C6" s="146"/>
    </row>
    <row r="7" spans="1:3" ht="17.25" thickTop="1" thickBot="1">
      <c r="A7" s="227" t="s">
        <v>321</v>
      </c>
      <c r="B7" s="102" t="s">
        <v>5</v>
      </c>
      <c r="C7" s="146"/>
    </row>
    <row r="8" spans="1:3" ht="24" customHeight="1" thickTop="1">
      <c r="A8" s="228" t="s">
        <v>322</v>
      </c>
      <c r="B8" s="229">
        <v>4810685639</v>
      </c>
      <c r="C8" s="146"/>
    </row>
    <row r="9" spans="1:3" ht="19.5" customHeight="1">
      <c r="A9" s="228" t="s">
        <v>323</v>
      </c>
      <c r="B9" s="229">
        <v>1931714766</v>
      </c>
      <c r="C9" s="146"/>
    </row>
    <row r="10" spans="1:3" ht="20.25" customHeight="1">
      <c r="A10" s="228" t="s">
        <v>324</v>
      </c>
      <c r="B10" s="230">
        <v>1023048035</v>
      </c>
      <c r="C10" s="146"/>
    </row>
    <row r="11" spans="1:3" ht="19.5" customHeight="1">
      <c r="A11" s="231" t="s">
        <v>325</v>
      </c>
      <c r="B11" s="103">
        <v>124008274</v>
      </c>
      <c r="C11" s="232"/>
    </row>
    <row r="12" spans="1:3" ht="19.5" customHeight="1">
      <c r="A12" s="231" t="s">
        <v>326</v>
      </c>
      <c r="B12" s="103">
        <v>899039761</v>
      </c>
      <c r="C12" s="146"/>
    </row>
    <row r="13" spans="1:3" ht="31.5" customHeight="1">
      <c r="A13" s="228" t="s">
        <v>327</v>
      </c>
      <c r="B13" s="229">
        <v>695402250</v>
      </c>
      <c r="C13" s="146"/>
    </row>
    <row r="14" spans="1:3" ht="21" customHeight="1">
      <c r="A14" s="233" t="s">
        <v>328</v>
      </c>
      <c r="B14" s="229">
        <v>428585214</v>
      </c>
      <c r="C14" s="146"/>
    </row>
    <row r="15" spans="1:3" ht="21.75" customHeight="1">
      <c r="A15" s="228" t="s">
        <v>329</v>
      </c>
      <c r="B15" s="230">
        <v>121139894</v>
      </c>
      <c r="C15" s="146"/>
    </row>
    <row r="16" spans="1:3" ht="19.5" customHeight="1">
      <c r="A16" s="234" t="s">
        <v>330</v>
      </c>
      <c r="B16" s="103">
        <v>48532047</v>
      </c>
      <c r="C16" s="146"/>
    </row>
    <row r="17" spans="1:3" ht="20.25" customHeight="1">
      <c r="A17" s="234" t="s">
        <v>331</v>
      </c>
      <c r="B17" s="103">
        <v>72607847</v>
      </c>
      <c r="C17" s="146"/>
    </row>
    <row r="18" spans="1:3" ht="21" customHeight="1">
      <c r="A18" s="228" t="s">
        <v>332</v>
      </c>
      <c r="B18" s="229">
        <v>188952577</v>
      </c>
      <c r="C18" s="146"/>
    </row>
    <row r="19" spans="1:3" ht="30.75" customHeight="1">
      <c r="A19" s="228" t="s">
        <v>333</v>
      </c>
      <c r="B19" s="229">
        <v>264435735</v>
      </c>
      <c r="C19" s="146"/>
    </row>
    <row r="20" spans="1:3" ht="9.75" customHeight="1" thickBot="1">
      <c r="A20" s="233"/>
      <c r="B20" s="103"/>
      <c r="C20" s="146"/>
    </row>
    <row r="21" spans="1:3" ht="17.25" thickTop="1" thickBot="1">
      <c r="A21" s="227" t="s">
        <v>14</v>
      </c>
      <c r="B21" s="104">
        <f>B19+B18+B15+B14+B13+B10+B9+B8</f>
        <v>9463964110</v>
      </c>
      <c r="C21" s="146"/>
    </row>
    <row r="22" spans="1:3" ht="16.5" thickTop="1">
      <c r="A22" s="105"/>
      <c r="B22" s="146"/>
      <c r="C22" s="146"/>
    </row>
    <row r="23" spans="1:3" ht="13.5">
      <c r="A23" s="235" t="s">
        <v>334</v>
      </c>
      <c r="B23" s="232"/>
      <c r="C23" s="146"/>
    </row>
    <row r="24" spans="1:3">
      <c r="B24" s="232"/>
      <c r="C24" s="146"/>
    </row>
    <row r="25" spans="1:3">
      <c r="B25" s="146"/>
      <c r="C25" s="146"/>
    </row>
    <row r="26" spans="1:3">
      <c r="B26" s="146"/>
      <c r="C26" s="146"/>
    </row>
  </sheetData>
  <mergeCells count="4">
    <mergeCell ref="A2:B2"/>
    <mergeCell ref="A3:B3"/>
    <mergeCell ref="A4:B4"/>
    <mergeCell ref="A5:B5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D17"/>
  <sheetViews>
    <sheetView topLeftCell="A10" zoomScaleNormal="100" workbookViewId="0">
      <selection activeCell="B4" sqref="B4:D4"/>
    </sheetView>
  </sheetViews>
  <sheetFormatPr baseColWidth="10" defaultColWidth="11.42578125" defaultRowHeight="12.75"/>
  <cols>
    <col min="1" max="1" width="5.28515625" style="1" customWidth="1"/>
    <col min="2" max="2" width="76.7109375" style="1" customWidth="1"/>
    <col min="3" max="3" width="38.5703125" style="1" customWidth="1"/>
    <col min="4" max="4" width="30.85546875" style="1" customWidth="1"/>
    <col min="5" max="16384" width="11.42578125" style="1"/>
  </cols>
  <sheetData>
    <row r="2" spans="2:4" ht="24" customHeight="1">
      <c r="B2" s="953" t="s">
        <v>335</v>
      </c>
      <c r="C2" s="953"/>
      <c r="D2" s="953"/>
    </row>
    <row r="3" spans="2:4" ht="18.75" customHeight="1">
      <c r="B3" s="940" t="s">
        <v>1</v>
      </c>
      <c r="C3" s="940"/>
      <c r="D3" s="940"/>
    </row>
    <row r="4" spans="2:4" ht="52.15" customHeight="1">
      <c r="B4" s="1031" t="s">
        <v>1271</v>
      </c>
      <c r="C4" s="1032"/>
      <c r="D4" s="1032"/>
    </row>
    <row r="5" spans="2:4" ht="15">
      <c r="B5" s="947" t="s">
        <v>3</v>
      </c>
      <c r="C5" s="947"/>
      <c r="D5" s="947"/>
    </row>
    <row r="6" spans="2:4" ht="13.5" thickBot="1">
      <c r="B6" s="2"/>
      <c r="C6" s="2"/>
      <c r="D6" s="2"/>
    </row>
    <row r="7" spans="2:4" ht="46.5" customHeight="1" thickTop="1" thickBot="1">
      <c r="B7" s="227" t="s">
        <v>336</v>
      </c>
      <c r="C7" s="227" t="s">
        <v>337</v>
      </c>
      <c r="D7" s="227" t="s">
        <v>338</v>
      </c>
    </row>
    <row r="8" spans="2:4" ht="32.450000000000003" customHeight="1" thickTop="1">
      <c r="B8" s="236" t="s">
        <v>339</v>
      </c>
      <c r="C8" s="236"/>
      <c r="D8" s="236"/>
    </row>
    <row r="9" spans="2:4" ht="39.75" customHeight="1">
      <c r="B9" s="236" t="s">
        <v>340</v>
      </c>
      <c r="C9" s="237">
        <v>1</v>
      </c>
      <c r="D9" s="238">
        <v>750000</v>
      </c>
    </row>
    <row r="10" spans="2:4" ht="38.25" customHeight="1">
      <c r="B10" s="236" t="s">
        <v>341</v>
      </c>
      <c r="C10" s="238">
        <v>750001</v>
      </c>
      <c r="D10" s="238">
        <v>2750000</v>
      </c>
    </row>
    <row r="11" spans="2:4" ht="20.25" customHeight="1">
      <c r="B11" s="239" t="s">
        <v>342</v>
      </c>
      <c r="C11" s="238" t="s">
        <v>343</v>
      </c>
      <c r="D11" s="237" t="s">
        <v>344</v>
      </c>
    </row>
    <row r="12" spans="2:4" ht="33.75" customHeight="1">
      <c r="B12" s="240" t="s">
        <v>345</v>
      </c>
      <c r="C12" s="237"/>
      <c r="D12" s="237"/>
    </row>
    <row r="13" spans="2:4" ht="36" customHeight="1">
      <c r="B13" s="241" t="s">
        <v>346</v>
      </c>
      <c r="C13" s="237">
        <v>1</v>
      </c>
      <c r="D13" s="238">
        <v>500000</v>
      </c>
    </row>
    <row r="14" spans="2:4" ht="52.5" customHeight="1">
      <c r="B14" s="236" t="s">
        <v>347</v>
      </c>
      <c r="C14" s="238">
        <v>500001</v>
      </c>
      <c r="D14" s="238">
        <v>1500000</v>
      </c>
    </row>
    <row r="15" spans="2:4" ht="28.5" customHeight="1" thickBot="1">
      <c r="B15" s="242" t="s">
        <v>342</v>
      </c>
      <c r="C15" s="243" t="s">
        <v>348</v>
      </c>
      <c r="D15" s="244" t="s">
        <v>344</v>
      </c>
    </row>
    <row r="16" spans="2:4" ht="13.5" thickTop="1">
      <c r="B16" s="2"/>
      <c r="C16" s="2"/>
      <c r="D16" s="2"/>
    </row>
    <row r="17" spans="2:4">
      <c r="B17" s="2" t="s">
        <v>349</v>
      </c>
      <c r="C17" s="2"/>
      <c r="D17" s="2"/>
    </row>
  </sheetData>
  <mergeCells count="4">
    <mergeCell ref="B2:D2"/>
    <mergeCell ref="B3:D3"/>
    <mergeCell ref="B4:D4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scale="61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6"/>
  <sheetViews>
    <sheetView topLeftCell="A10" zoomScaleNormal="100" workbookViewId="0">
      <selection activeCell="G30" sqref="G30"/>
    </sheetView>
  </sheetViews>
  <sheetFormatPr baseColWidth="10" defaultColWidth="11.42578125" defaultRowHeight="12.75"/>
  <cols>
    <col min="1" max="1" width="6.85546875" style="245" customWidth="1"/>
    <col min="2" max="2" width="8.7109375" style="245" customWidth="1"/>
    <col min="3" max="3" width="60.7109375" style="245" customWidth="1"/>
    <col min="4" max="4" width="19.28515625" style="319" customWidth="1"/>
    <col min="5" max="5" width="9.85546875" style="245" customWidth="1"/>
    <col min="6" max="6" width="8.7109375" style="245" customWidth="1"/>
    <col min="7" max="7" width="16.28515625" style="245" customWidth="1"/>
    <col min="8" max="16384" width="11.42578125" style="245"/>
  </cols>
  <sheetData>
    <row r="1" spans="1:7" ht="18" customHeight="1">
      <c r="A1" s="948" t="s">
        <v>350</v>
      </c>
      <c r="B1" s="948"/>
      <c r="C1" s="948"/>
      <c r="D1" s="948"/>
      <c r="E1" s="948"/>
    </row>
    <row r="2" spans="1:7" ht="18" customHeight="1">
      <c r="A2" s="940" t="s">
        <v>1</v>
      </c>
      <c r="B2" s="940"/>
      <c r="C2" s="940"/>
      <c r="D2" s="940"/>
      <c r="E2" s="940"/>
      <c r="F2" s="99"/>
    </row>
    <row r="3" spans="1:7" ht="18" customHeight="1">
      <c r="A3" s="948" t="s">
        <v>351</v>
      </c>
      <c r="B3" s="1035"/>
      <c r="C3" s="1035"/>
      <c r="D3" s="1035"/>
      <c r="E3" s="1035"/>
    </row>
    <row r="4" spans="1:7" ht="18" customHeight="1">
      <c r="A4" s="954" t="s">
        <v>3</v>
      </c>
      <c r="B4" s="954"/>
      <c r="C4" s="954"/>
      <c r="D4" s="954"/>
      <c r="E4" s="954"/>
    </row>
    <row r="5" spans="1:7" ht="8.25" customHeight="1" thickBot="1">
      <c r="A5" s="246"/>
      <c r="B5" s="246"/>
      <c r="C5" s="246"/>
      <c r="D5" s="247"/>
      <c r="E5" s="248"/>
    </row>
    <row r="6" spans="1:7" ht="12.75" customHeight="1" thickTop="1">
      <c r="A6" s="955" t="s">
        <v>352</v>
      </c>
      <c r="B6" s="956"/>
      <c r="C6" s="957"/>
      <c r="D6" s="1039" t="s">
        <v>353</v>
      </c>
      <c r="E6" s="1039" t="s">
        <v>354</v>
      </c>
      <c r="F6" s="249"/>
    </row>
    <row r="7" spans="1:7" ht="12.75" customHeight="1">
      <c r="A7" s="1036"/>
      <c r="B7" s="1037"/>
      <c r="C7" s="1038"/>
      <c r="D7" s="1040"/>
      <c r="E7" s="1040" t="s">
        <v>354</v>
      </c>
      <c r="F7" s="249"/>
    </row>
    <row r="8" spans="1:7" ht="12.75" customHeight="1" thickBot="1">
      <c r="A8" s="965"/>
      <c r="B8" s="966"/>
      <c r="C8" s="967"/>
      <c r="D8" s="1041"/>
      <c r="E8" s="1041"/>
      <c r="F8" s="249"/>
    </row>
    <row r="9" spans="1:7" ht="8.1" customHeight="1" thickTop="1" thickBot="1">
      <c r="A9" s="250"/>
      <c r="B9" s="250"/>
      <c r="C9" s="250"/>
      <c r="D9" s="251"/>
      <c r="E9" s="252"/>
      <c r="F9" s="249"/>
    </row>
    <row r="10" spans="1:7" ht="8.1" customHeight="1" thickTop="1">
      <c r="A10" s="253"/>
      <c r="B10" s="254"/>
      <c r="C10" s="254"/>
      <c r="D10" s="255"/>
      <c r="E10" s="256"/>
      <c r="F10" s="249"/>
    </row>
    <row r="11" spans="1:7" ht="15">
      <c r="A11" s="926" t="s">
        <v>355</v>
      </c>
      <c r="B11" s="257"/>
      <c r="C11" s="257"/>
      <c r="D11" s="258">
        <v>3668174782</v>
      </c>
      <c r="E11" s="259">
        <v>32.44</v>
      </c>
      <c r="F11" s="249"/>
    </row>
    <row r="12" spans="1:7">
      <c r="A12" s="260"/>
      <c r="B12" s="261" t="s">
        <v>356</v>
      </c>
      <c r="C12" s="261"/>
      <c r="D12" s="262">
        <v>2303008432</v>
      </c>
      <c r="E12" s="263"/>
      <c r="F12" s="249"/>
    </row>
    <row r="13" spans="1:7">
      <c r="A13" s="260"/>
      <c r="B13" s="261" t="s">
        <v>357</v>
      </c>
      <c r="C13" s="261"/>
      <c r="D13" s="262">
        <v>500393932</v>
      </c>
      <c r="E13" s="263"/>
      <c r="F13" s="249"/>
    </row>
    <row r="14" spans="1:7">
      <c r="A14" s="260"/>
      <c r="B14" s="261" t="s">
        <v>358</v>
      </c>
      <c r="C14" s="261"/>
      <c r="D14" s="262">
        <v>864772418</v>
      </c>
      <c r="E14" s="263"/>
      <c r="F14" s="249"/>
    </row>
    <row r="15" spans="1:7" ht="6" customHeight="1">
      <c r="A15" s="260"/>
      <c r="B15" s="261"/>
      <c r="C15" s="261"/>
      <c r="D15" s="264"/>
      <c r="E15" s="263"/>
      <c r="F15" s="249"/>
    </row>
    <row r="16" spans="1:7" ht="15">
      <c r="A16" s="1042" t="s">
        <v>359</v>
      </c>
      <c r="B16" s="1043"/>
      <c r="C16" s="1044"/>
      <c r="D16" s="258">
        <v>4104301129</v>
      </c>
      <c r="E16" s="259">
        <v>36.29</v>
      </c>
      <c r="F16" s="249"/>
      <c r="G16" s="265"/>
    </row>
    <row r="17" spans="1:7">
      <c r="A17" s="266"/>
      <c r="B17" s="1045" t="s">
        <v>360</v>
      </c>
      <c r="C17" s="1046"/>
      <c r="D17" s="262">
        <v>577097145</v>
      </c>
      <c r="E17" s="263"/>
      <c r="F17" s="249"/>
      <c r="G17" s="265"/>
    </row>
    <row r="18" spans="1:7">
      <c r="A18" s="266"/>
      <c r="B18" s="1045" t="s">
        <v>361</v>
      </c>
      <c r="C18" s="1046"/>
      <c r="D18" s="262">
        <v>276083515</v>
      </c>
      <c r="E18" s="263"/>
      <c r="F18" s="249"/>
    </row>
    <row r="19" spans="1:7">
      <c r="A19" s="266"/>
      <c r="B19" s="1045" t="s">
        <v>1302</v>
      </c>
      <c r="C19" s="1046"/>
      <c r="D19" s="262">
        <v>503315128</v>
      </c>
      <c r="E19" s="263"/>
      <c r="F19" s="249"/>
      <c r="G19" s="267"/>
    </row>
    <row r="20" spans="1:7" s="270" customFormat="1">
      <c r="A20" s="268"/>
      <c r="B20" s="261" t="s">
        <v>362</v>
      </c>
      <c r="C20" s="261"/>
      <c r="D20" s="262">
        <v>2700654341</v>
      </c>
      <c r="E20" s="263"/>
      <c r="F20" s="269"/>
    </row>
    <row r="21" spans="1:7" s="270" customFormat="1">
      <c r="A21" s="268"/>
      <c r="B21" s="271" t="s">
        <v>363</v>
      </c>
      <c r="C21" s="261"/>
      <c r="D21" s="262">
        <v>16166000</v>
      </c>
      <c r="E21" s="263"/>
      <c r="F21" s="269"/>
    </row>
    <row r="22" spans="1:7" s="270" customFormat="1">
      <c r="A22" s="268"/>
      <c r="B22" s="271" t="s">
        <v>364</v>
      </c>
      <c r="C22" s="261"/>
      <c r="D22" s="262">
        <v>12300000</v>
      </c>
      <c r="E22" s="263"/>
      <c r="F22" s="269"/>
    </row>
    <row r="23" spans="1:7" s="270" customFormat="1">
      <c r="A23" s="268"/>
      <c r="B23" s="271" t="s">
        <v>365</v>
      </c>
      <c r="C23" s="261"/>
      <c r="D23" s="262">
        <v>18685000</v>
      </c>
      <c r="E23" s="263"/>
      <c r="F23" s="269"/>
      <c r="G23" s="272"/>
    </row>
    <row r="24" spans="1:7" s="270" customFormat="1" ht="5.25" customHeight="1">
      <c r="A24" s="268"/>
      <c r="B24" s="261"/>
      <c r="C24" s="261"/>
      <c r="D24" s="273"/>
      <c r="E24" s="263"/>
      <c r="F24" s="269"/>
    </row>
    <row r="25" spans="1:7" ht="15">
      <c r="A25" s="926" t="s">
        <v>366</v>
      </c>
      <c r="B25" s="274"/>
      <c r="C25" s="274"/>
      <c r="D25" s="258">
        <v>17420029</v>
      </c>
      <c r="E25" s="259">
        <v>0.15</v>
      </c>
      <c r="F25" s="249"/>
    </row>
    <row r="26" spans="1:7" ht="5.25" customHeight="1">
      <c r="A26" s="268"/>
      <c r="B26" s="261"/>
      <c r="C26" s="261"/>
      <c r="D26" s="275"/>
      <c r="E26" s="263"/>
      <c r="F26" s="249"/>
    </row>
    <row r="27" spans="1:7" ht="15">
      <c r="A27" s="276" t="s">
        <v>367</v>
      </c>
      <c r="B27" s="101"/>
      <c r="C27" s="101"/>
      <c r="D27" s="277">
        <v>157942011</v>
      </c>
      <c r="E27" s="259">
        <v>1.4</v>
      </c>
      <c r="F27" s="249"/>
    </row>
    <row r="28" spans="1:7" ht="7.5" customHeight="1">
      <c r="A28" s="278"/>
      <c r="B28" s="257"/>
      <c r="C28" s="257"/>
      <c r="D28" s="275"/>
      <c r="E28" s="263"/>
      <c r="F28" s="249"/>
    </row>
    <row r="29" spans="1:7" ht="15">
      <c r="A29" s="276" t="s">
        <v>368</v>
      </c>
      <c r="B29" s="101"/>
      <c r="C29" s="101"/>
      <c r="D29" s="277">
        <v>184215368</v>
      </c>
      <c r="E29" s="259">
        <v>1.63</v>
      </c>
      <c r="F29" s="249"/>
    </row>
    <row r="30" spans="1:7">
      <c r="A30" s="278"/>
      <c r="B30" s="261" t="s">
        <v>369</v>
      </c>
      <c r="C30" s="257"/>
      <c r="D30" s="279">
        <v>14298999</v>
      </c>
      <c r="E30" s="263"/>
      <c r="F30" s="249"/>
    </row>
    <row r="31" spans="1:7">
      <c r="A31" s="278"/>
      <c r="B31" s="261" t="s">
        <v>370</v>
      </c>
      <c r="C31" s="257"/>
      <c r="D31" s="279">
        <v>169916369</v>
      </c>
      <c r="E31" s="263"/>
      <c r="F31" s="249"/>
    </row>
    <row r="32" spans="1:7" ht="6" customHeight="1">
      <c r="A32" s="280"/>
      <c r="B32" s="281"/>
      <c r="C32" s="261"/>
      <c r="D32" s="275"/>
      <c r="E32" s="263"/>
      <c r="F32" s="249"/>
    </row>
    <row r="33" spans="1:7" ht="12" customHeight="1">
      <c r="A33" s="276" t="s">
        <v>371</v>
      </c>
      <c r="B33" s="274"/>
      <c r="C33" s="274"/>
      <c r="D33" s="277">
        <v>2902392097</v>
      </c>
      <c r="E33" s="259">
        <v>25.67</v>
      </c>
      <c r="F33" s="249"/>
    </row>
    <row r="34" spans="1:7">
      <c r="A34" s="278"/>
      <c r="B34" s="261" t="s">
        <v>372</v>
      </c>
      <c r="C34" s="261"/>
      <c r="D34" s="279">
        <v>2805077157</v>
      </c>
      <c r="E34" s="263"/>
      <c r="F34" s="249"/>
    </row>
    <row r="35" spans="1:7">
      <c r="A35" s="278"/>
      <c r="B35" s="261" t="s">
        <v>1301</v>
      </c>
      <c r="C35" s="261"/>
      <c r="D35" s="279">
        <v>97314940</v>
      </c>
      <c r="E35" s="263"/>
      <c r="F35" s="249"/>
      <c r="G35" s="267"/>
    </row>
    <row r="36" spans="1:7" ht="4.5" customHeight="1">
      <c r="A36" s="278"/>
      <c r="B36" s="261"/>
      <c r="C36" s="261"/>
      <c r="D36" s="275"/>
      <c r="E36" s="263"/>
      <c r="F36" s="249"/>
    </row>
    <row r="37" spans="1:7" ht="15">
      <c r="A37" s="276" t="s">
        <v>373</v>
      </c>
      <c r="B37" s="274"/>
      <c r="C37" s="274"/>
      <c r="D37" s="277">
        <v>273144349</v>
      </c>
      <c r="E37" s="259">
        <v>2.42</v>
      </c>
      <c r="F37" s="249"/>
    </row>
    <row r="38" spans="1:7">
      <c r="A38" s="278"/>
      <c r="B38" s="261" t="s">
        <v>374</v>
      </c>
      <c r="C38" s="261"/>
      <c r="D38" s="279">
        <v>50000000</v>
      </c>
      <c r="E38" s="282"/>
      <c r="F38" s="249"/>
    </row>
    <row r="39" spans="1:7">
      <c r="A39" s="278"/>
      <c r="B39" s="261" t="s">
        <v>375</v>
      </c>
      <c r="C39" s="261"/>
      <c r="D39" s="279">
        <v>223144349</v>
      </c>
      <c r="E39" s="263"/>
      <c r="F39" s="249"/>
    </row>
    <row r="40" spans="1:7" s="270" customFormat="1" ht="5.25" customHeight="1">
      <c r="A40" s="278"/>
      <c r="B40" s="257"/>
      <c r="C40" s="257"/>
      <c r="D40" s="283"/>
      <c r="E40" s="263"/>
      <c r="F40" s="269"/>
    </row>
    <row r="41" spans="1:7" ht="15" customHeight="1">
      <c r="A41" s="284" t="s">
        <v>376</v>
      </c>
      <c r="B41" s="285"/>
      <c r="C41" s="286"/>
      <c r="D41" s="287">
        <f>SUM(D11+D16+D25+D27+D29+D33+D37)</f>
        <v>11307589765</v>
      </c>
      <c r="E41" s="288">
        <f>+E37+E33+E29+E27+E25+E16+E11</f>
        <v>100</v>
      </c>
      <c r="F41" s="289"/>
    </row>
    <row r="42" spans="1:7" ht="8.1" customHeight="1" thickBot="1">
      <c r="A42" s="290"/>
      <c r="B42" s="291"/>
      <c r="C42" s="292"/>
      <c r="D42" s="293"/>
      <c r="E42" s="294"/>
      <c r="F42" s="249"/>
    </row>
    <row r="43" spans="1:7" ht="3.75" customHeight="1" thickTop="1" thickBot="1">
      <c r="A43" s="295"/>
      <c r="B43" s="295"/>
      <c r="C43" s="296"/>
      <c r="D43" s="297"/>
      <c r="E43" s="298"/>
      <c r="F43" s="249"/>
    </row>
    <row r="44" spans="1:7" ht="0.75" customHeight="1" thickTop="1">
      <c r="A44" s="299"/>
      <c r="B44" s="254"/>
      <c r="C44" s="300"/>
      <c r="D44" s="301"/>
      <c r="E44" s="256"/>
      <c r="F44" s="249"/>
    </row>
    <row r="45" spans="1:7" ht="5.25" customHeight="1">
      <c r="A45" s="280"/>
      <c r="B45" s="261"/>
      <c r="C45" s="302"/>
      <c r="D45" s="283"/>
      <c r="E45" s="303"/>
      <c r="F45" s="249"/>
    </row>
    <row r="46" spans="1:7" ht="12.75" customHeight="1">
      <c r="A46" s="276" t="s">
        <v>377</v>
      </c>
      <c r="B46" s="274"/>
      <c r="C46" s="304"/>
      <c r="D46" s="305"/>
      <c r="E46" s="306"/>
      <c r="F46" s="249"/>
    </row>
    <row r="47" spans="1:7" ht="3" customHeight="1">
      <c r="A47" s="276"/>
      <c r="B47" s="101"/>
      <c r="C47" s="101"/>
      <c r="D47" s="258"/>
      <c r="E47" s="259"/>
      <c r="F47" s="249"/>
    </row>
    <row r="48" spans="1:7" ht="25.5" customHeight="1">
      <c r="A48" s="1042" t="s">
        <v>378</v>
      </c>
      <c r="B48" s="1043"/>
      <c r="C48" s="1044"/>
      <c r="D48" s="258">
        <v>4810685639</v>
      </c>
      <c r="E48" s="259">
        <v>43.565765646608014</v>
      </c>
      <c r="F48" s="249"/>
    </row>
    <row r="49" spans="1:7" ht="3.75" customHeight="1">
      <c r="A49" s="926"/>
      <c r="B49" s="274"/>
      <c r="C49" s="274"/>
      <c r="D49" s="258"/>
      <c r="E49" s="259"/>
      <c r="F49" s="249"/>
    </row>
    <row r="50" spans="1:7" ht="21.75" customHeight="1">
      <c r="A50" s="1033" t="s">
        <v>379</v>
      </c>
      <c r="B50" s="947"/>
      <c r="C50" s="1034"/>
      <c r="D50" s="258">
        <v>1931714766</v>
      </c>
      <c r="E50" s="259">
        <v>17.493687824744651</v>
      </c>
      <c r="F50" s="249"/>
    </row>
    <row r="51" spans="1:7" ht="3.75" customHeight="1">
      <c r="A51" s="307"/>
      <c r="B51" s="274"/>
      <c r="C51" s="274"/>
      <c r="D51" s="258"/>
      <c r="E51" s="259"/>
      <c r="F51" s="249"/>
    </row>
    <row r="52" spans="1:7" ht="27" customHeight="1">
      <c r="A52" s="1042" t="s">
        <v>380</v>
      </c>
      <c r="B52" s="1043"/>
      <c r="C52" s="1044"/>
      <c r="D52" s="258">
        <v>1023048035</v>
      </c>
      <c r="E52" s="259">
        <v>9.26</v>
      </c>
      <c r="F52" s="249"/>
    </row>
    <row r="53" spans="1:7">
      <c r="A53" s="268"/>
      <c r="B53" s="261" t="s">
        <v>381</v>
      </c>
      <c r="C53" s="257"/>
      <c r="D53" s="262">
        <v>124008274</v>
      </c>
      <c r="E53" s="263"/>
      <c r="F53" s="249"/>
    </row>
    <row r="54" spans="1:7">
      <c r="A54" s="268"/>
      <c r="B54" s="261" t="s">
        <v>382</v>
      </c>
      <c r="C54" s="257"/>
      <c r="D54" s="262">
        <v>899039761</v>
      </c>
      <c r="E54" s="263"/>
      <c r="F54" s="249"/>
    </row>
    <row r="55" spans="1:7" ht="3.75" customHeight="1">
      <c r="A55" s="268"/>
      <c r="B55" s="261"/>
      <c r="C55" s="261"/>
      <c r="D55" s="273"/>
      <c r="E55" s="263"/>
      <c r="F55" s="249"/>
    </row>
    <row r="56" spans="1:7" ht="27.75" customHeight="1">
      <c r="A56" s="1042" t="s">
        <v>383</v>
      </c>
      <c r="B56" s="1043"/>
      <c r="C56" s="1044"/>
      <c r="D56" s="258">
        <v>695402250</v>
      </c>
      <c r="E56" s="259">
        <v>6.2975911807701301</v>
      </c>
      <c r="F56" s="249"/>
    </row>
    <row r="57" spans="1:7" ht="15" customHeight="1">
      <c r="A57" s="1042"/>
      <c r="B57" s="1043"/>
      <c r="C57" s="1044"/>
      <c r="D57" s="273"/>
      <c r="E57" s="263"/>
      <c r="F57" s="249"/>
    </row>
    <row r="58" spans="1:7" ht="3.75" customHeight="1">
      <c r="A58" s="268"/>
      <c r="B58" s="261"/>
      <c r="C58" s="261"/>
      <c r="D58" s="273"/>
      <c r="E58" s="263"/>
      <c r="F58" s="249"/>
    </row>
    <row r="59" spans="1:7" ht="15">
      <c r="A59" s="926" t="s">
        <v>384</v>
      </c>
      <c r="B59" s="274"/>
      <c r="C59" s="274"/>
      <c r="D59" s="258">
        <v>428585214</v>
      </c>
      <c r="E59" s="259">
        <v>3.8812852042035795</v>
      </c>
      <c r="F59" s="249"/>
    </row>
    <row r="60" spans="1:7">
      <c r="A60" s="268"/>
      <c r="B60" s="261" t="s">
        <v>385</v>
      </c>
      <c r="C60" s="261"/>
      <c r="D60" s="262">
        <v>142327325</v>
      </c>
      <c r="E60" s="263"/>
      <c r="F60" s="249"/>
      <c r="G60" s="308"/>
    </row>
    <row r="61" spans="1:7">
      <c r="A61" s="268"/>
      <c r="B61" s="261" t="s">
        <v>386</v>
      </c>
      <c r="C61" s="261"/>
      <c r="D61" s="262">
        <v>286257889</v>
      </c>
      <c r="E61" s="263"/>
      <c r="F61" s="249"/>
    </row>
    <row r="62" spans="1:7" ht="5.25" customHeight="1">
      <c r="A62" s="268"/>
      <c r="B62" s="261"/>
      <c r="C62" s="261"/>
      <c r="D62" s="273"/>
      <c r="E62" s="263"/>
      <c r="F62" s="249"/>
    </row>
    <row r="63" spans="1:7" ht="15">
      <c r="A63" s="1042" t="s">
        <v>387</v>
      </c>
      <c r="B63" s="1043"/>
      <c r="C63" s="1044"/>
      <c r="D63" s="258">
        <v>121139894</v>
      </c>
      <c r="E63" s="259">
        <v>1.0970478282085345</v>
      </c>
      <c r="F63" s="249"/>
    </row>
    <row r="64" spans="1:7">
      <c r="A64" s="1042"/>
      <c r="B64" s="1043"/>
      <c r="C64" s="1044"/>
      <c r="D64" s="273"/>
      <c r="E64" s="263"/>
      <c r="F64" s="249"/>
    </row>
    <row r="65" spans="1:6">
      <c r="A65" s="280"/>
      <c r="B65" s="261" t="s">
        <v>388</v>
      </c>
      <c r="C65" s="261"/>
      <c r="D65" s="262">
        <v>48532047</v>
      </c>
      <c r="E65" s="263"/>
      <c r="F65" s="249"/>
    </row>
    <row r="66" spans="1:6">
      <c r="A66" s="280"/>
      <c r="B66" s="261" t="s">
        <v>389</v>
      </c>
      <c r="C66" s="261"/>
      <c r="D66" s="262">
        <v>72607847</v>
      </c>
      <c r="E66" s="263"/>
      <c r="F66" s="249"/>
    </row>
    <row r="67" spans="1:6" ht="3.75" customHeight="1">
      <c r="A67" s="280"/>
      <c r="B67" s="261"/>
      <c r="C67" s="261"/>
      <c r="D67" s="273"/>
      <c r="E67" s="263"/>
      <c r="F67" s="249"/>
    </row>
    <row r="68" spans="1:6" ht="15">
      <c r="A68" s="1042" t="s">
        <v>390</v>
      </c>
      <c r="B68" s="1043"/>
      <c r="C68" s="1044"/>
      <c r="D68" s="258">
        <v>188952577</v>
      </c>
      <c r="E68" s="259">
        <v>1.7111622553694483</v>
      </c>
      <c r="F68" s="249"/>
    </row>
    <row r="69" spans="1:6" ht="15" customHeight="1">
      <c r="A69" s="1042"/>
      <c r="B69" s="1043"/>
      <c r="C69" s="1044"/>
      <c r="D69" s="273"/>
      <c r="E69" s="263"/>
      <c r="F69" s="249"/>
    </row>
    <row r="70" spans="1:6" ht="7.5" customHeight="1">
      <c r="A70" s="276"/>
      <c r="B70" s="309"/>
      <c r="C70" s="274"/>
      <c r="D70" s="273"/>
      <c r="E70" s="263"/>
      <c r="F70" s="249"/>
    </row>
    <row r="71" spans="1:6" ht="15">
      <c r="A71" s="1042" t="s">
        <v>391</v>
      </c>
      <c r="B71" s="1043"/>
      <c r="C71" s="1044"/>
      <c r="D71" s="258">
        <v>264435735</v>
      </c>
      <c r="E71" s="259">
        <v>2.39</v>
      </c>
      <c r="F71" s="249"/>
    </row>
    <row r="72" spans="1:6" ht="15" customHeight="1">
      <c r="A72" s="1042"/>
      <c r="B72" s="1043"/>
      <c r="C72" s="1044"/>
      <c r="D72" s="273"/>
      <c r="E72" s="263"/>
      <c r="F72" s="249"/>
    </row>
    <row r="73" spans="1:6" ht="3.75" customHeight="1">
      <c r="A73" s="276"/>
      <c r="B73" s="309"/>
      <c r="C73" s="274"/>
      <c r="D73" s="273"/>
      <c r="E73" s="263"/>
      <c r="F73" s="249"/>
    </row>
    <row r="74" spans="1:6" ht="15">
      <c r="A74" s="1050" t="s">
        <v>392</v>
      </c>
      <c r="B74" s="1051"/>
      <c r="C74" s="1052"/>
      <c r="D74" s="258">
        <v>1089529091</v>
      </c>
      <c r="E74" s="259">
        <v>9.8699999999999992</v>
      </c>
      <c r="F74" s="249"/>
    </row>
    <row r="75" spans="1:6" ht="27" customHeight="1">
      <c r="A75" s="1042" t="s">
        <v>393</v>
      </c>
      <c r="B75" s="1043"/>
      <c r="C75" s="1044"/>
      <c r="D75" s="258">
        <v>488859820</v>
      </c>
      <c r="E75" s="259">
        <v>4.43</v>
      </c>
      <c r="F75" s="249"/>
    </row>
    <row r="76" spans="1:6" ht="3.75" customHeight="1">
      <c r="A76" s="278"/>
      <c r="B76" s="261"/>
      <c r="C76" s="302"/>
      <c r="D76" s="305"/>
      <c r="E76" s="259"/>
      <c r="F76" s="249"/>
    </row>
    <row r="77" spans="1:6" ht="15" customHeight="1">
      <c r="A77" s="284" t="s">
        <v>394</v>
      </c>
      <c r="B77" s="285"/>
      <c r="C77" s="285"/>
      <c r="D77" s="287">
        <f>SUM(D48+D50+D52+D56+D59+D63+D68+D71+D74+D75)</f>
        <v>11042353021</v>
      </c>
      <c r="E77" s="310">
        <f>+E48+E50+E52+E56+E59+E63+E68+E71+E74+E75</f>
        <v>99.996539939904352</v>
      </c>
      <c r="F77" s="289"/>
    </row>
    <row r="78" spans="1:6" ht="4.5" customHeight="1" thickBot="1">
      <c r="A78" s="311"/>
      <c r="B78" s="312"/>
      <c r="C78" s="312"/>
      <c r="D78" s="313"/>
      <c r="E78" s="314"/>
      <c r="F78" s="249"/>
    </row>
    <row r="79" spans="1:6" ht="3.75" customHeight="1" thickTop="1" thickBot="1">
      <c r="A79" s="315"/>
      <c r="B79" s="316"/>
      <c r="C79" s="316"/>
      <c r="D79" s="317"/>
      <c r="E79" s="318"/>
      <c r="F79" s="249"/>
    </row>
    <row r="80" spans="1:6" ht="8.1" customHeight="1" thickTop="1">
      <c r="A80" s="955" t="s">
        <v>395</v>
      </c>
      <c r="B80" s="956"/>
      <c r="C80" s="957"/>
      <c r="D80" s="1047">
        <f>SUM(D41,D77)</f>
        <v>22349942786</v>
      </c>
      <c r="E80" s="1039"/>
      <c r="F80" s="249"/>
    </row>
    <row r="81" spans="1:6" ht="13.5" customHeight="1">
      <c r="A81" s="1036"/>
      <c r="B81" s="1037"/>
      <c r="C81" s="1038"/>
      <c r="D81" s="1048"/>
      <c r="E81" s="1040"/>
      <c r="F81" s="249"/>
    </row>
    <row r="82" spans="1:6" ht="8.1" customHeight="1" thickBot="1">
      <c r="A82" s="965"/>
      <c r="B82" s="966"/>
      <c r="C82" s="967"/>
      <c r="D82" s="1049"/>
      <c r="E82" s="1041"/>
      <c r="F82" s="249"/>
    </row>
    <row r="83" spans="1:6" ht="14.25" customHeight="1" thickTop="1"/>
    <row r="84" spans="1:6">
      <c r="D84" s="320"/>
    </row>
    <row r="86" spans="1:6">
      <c r="D86" s="321"/>
    </row>
  </sheetData>
  <mergeCells count="23">
    <mergeCell ref="B18:C18"/>
    <mergeCell ref="B19:C19"/>
    <mergeCell ref="A48:C48"/>
    <mergeCell ref="A50:C50"/>
    <mergeCell ref="A1:E1"/>
    <mergeCell ref="A2:E2"/>
    <mergeCell ref="A3:E3"/>
    <mergeCell ref="A4:E4"/>
    <mergeCell ref="A6:C8"/>
    <mergeCell ref="D6:D8"/>
    <mergeCell ref="E6:E8"/>
    <mergeCell ref="A16:C16"/>
    <mergeCell ref="B17:C17"/>
    <mergeCell ref="A75:C75"/>
    <mergeCell ref="A80:C82"/>
    <mergeCell ref="D80:D82"/>
    <mergeCell ref="E80:E82"/>
    <mergeCell ref="A52:C52"/>
    <mergeCell ref="A56:C57"/>
    <mergeCell ref="A63:C64"/>
    <mergeCell ref="A68:C69"/>
    <mergeCell ref="A71:C72"/>
    <mergeCell ref="A74:C74"/>
  </mergeCells>
  <printOptions horizontalCentered="1"/>
  <pageMargins left="0.39370078740157483" right="0.39370078740157483" top="0.19685039370078741" bottom="0.19685039370078741" header="0.31496062992125984" footer="0.19685039370078741"/>
  <pageSetup scale="82" orientation="portrait" r:id="rId1"/>
  <headerFooter alignWithMargins="0">
    <oddFooter xml:space="preserve">&amp;R&amp;8
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0"/>
  <sheetViews>
    <sheetView tabSelected="1" topLeftCell="A8" zoomScaleNormal="100" workbookViewId="0">
      <selection activeCell="C31" sqref="C31"/>
    </sheetView>
  </sheetViews>
  <sheetFormatPr baseColWidth="10" defaultColWidth="11.42578125" defaultRowHeight="12.75"/>
  <cols>
    <col min="1" max="1" width="2.5703125" style="245" customWidth="1"/>
    <col min="2" max="2" width="8.7109375" style="245" customWidth="1"/>
    <col min="3" max="3" width="55.140625" style="245" customWidth="1"/>
    <col min="4" max="4" width="15.7109375" style="245" customWidth="1"/>
    <col min="5" max="5" width="14.28515625" style="245" customWidth="1"/>
    <col min="6" max="6" width="17.85546875" style="245" customWidth="1"/>
    <col min="7" max="7" width="16.85546875" style="245" customWidth="1"/>
    <col min="8" max="8" width="21.85546875" style="245" customWidth="1"/>
    <col min="9" max="9" width="15.28515625" style="319" bestFit="1" customWidth="1"/>
    <col min="10" max="10" width="12.7109375" style="245" customWidth="1"/>
    <col min="11" max="16384" width="11.42578125" style="245"/>
  </cols>
  <sheetData>
    <row r="1" spans="1:9" ht="17.25" customHeight="1">
      <c r="A1" s="948" t="s">
        <v>396</v>
      </c>
      <c r="B1" s="948"/>
      <c r="C1" s="948"/>
      <c r="D1" s="948"/>
      <c r="E1" s="948"/>
      <c r="F1" s="948"/>
      <c r="G1" s="948"/>
      <c r="H1" s="948"/>
      <c r="I1" s="948"/>
    </row>
    <row r="2" spans="1:9" ht="22.5" customHeight="1">
      <c r="A2" s="940" t="s">
        <v>1</v>
      </c>
      <c r="B2" s="940"/>
      <c r="C2" s="940"/>
      <c r="D2" s="940"/>
      <c r="E2" s="940"/>
      <c r="F2" s="940"/>
      <c r="G2" s="940"/>
      <c r="H2" s="940"/>
      <c r="I2" s="940"/>
    </row>
    <row r="3" spans="1:9" ht="22.5" customHeight="1">
      <c r="A3" s="948" t="s">
        <v>397</v>
      </c>
      <c r="B3" s="1035"/>
      <c r="C3" s="1035"/>
      <c r="D3" s="1035"/>
      <c r="E3" s="1035"/>
      <c r="F3" s="1035"/>
      <c r="G3" s="1035"/>
      <c r="H3" s="1035"/>
      <c r="I3" s="1035"/>
    </row>
    <row r="4" spans="1:9" ht="18" customHeight="1">
      <c r="A4" s="954" t="s">
        <v>3</v>
      </c>
      <c r="B4" s="954"/>
      <c r="C4" s="954"/>
      <c r="D4" s="954"/>
      <c r="E4" s="954"/>
      <c r="F4" s="954"/>
      <c r="G4" s="954"/>
      <c r="H4" s="954"/>
      <c r="I4" s="954"/>
    </row>
    <row r="5" spans="1:9" ht="16.5" customHeight="1" thickBot="1">
      <c r="A5" s="246"/>
      <c r="B5" s="246"/>
      <c r="C5" s="246"/>
      <c r="D5" s="246"/>
      <c r="E5" s="246"/>
      <c r="F5" s="246"/>
      <c r="G5" s="246"/>
      <c r="H5" s="246"/>
      <c r="I5" s="247"/>
    </row>
    <row r="6" spans="1:9" ht="12.75" customHeight="1" thickTop="1">
      <c r="A6" s="955" t="s">
        <v>352</v>
      </c>
      <c r="B6" s="956"/>
      <c r="C6" s="1053"/>
      <c r="D6" s="1056" t="s">
        <v>398</v>
      </c>
      <c r="E6" s="1056" t="s">
        <v>399</v>
      </c>
      <c r="F6" s="1059" t="s">
        <v>400</v>
      </c>
      <c r="G6" s="1059" t="s">
        <v>401</v>
      </c>
      <c r="H6" s="1056" t="s">
        <v>402</v>
      </c>
      <c r="I6" s="1056" t="s">
        <v>14</v>
      </c>
    </row>
    <row r="7" spans="1:9" ht="55.5" customHeight="1">
      <c r="A7" s="1036"/>
      <c r="B7" s="1037"/>
      <c r="C7" s="1054"/>
      <c r="D7" s="1057"/>
      <c r="E7" s="1057"/>
      <c r="F7" s="1060"/>
      <c r="G7" s="1060"/>
      <c r="H7" s="1057"/>
      <c r="I7" s="1057" t="s">
        <v>14</v>
      </c>
    </row>
    <row r="8" spans="1:9" ht="21.75" customHeight="1" thickBot="1">
      <c r="A8" s="965"/>
      <c r="B8" s="966"/>
      <c r="C8" s="1055"/>
      <c r="D8" s="1058"/>
      <c r="E8" s="1058"/>
      <c r="F8" s="1061"/>
      <c r="G8" s="1061"/>
      <c r="H8" s="1058"/>
      <c r="I8" s="1058"/>
    </row>
    <row r="9" spans="1:9" ht="5.25" customHeight="1" thickTop="1" thickBot="1">
      <c r="A9" s="250"/>
      <c r="B9" s="250"/>
      <c r="C9" s="250"/>
      <c r="D9" s="322"/>
      <c r="E9" s="322"/>
      <c r="F9" s="323"/>
      <c r="G9" s="324"/>
      <c r="H9" s="325"/>
      <c r="I9" s="326"/>
    </row>
    <row r="10" spans="1:9" ht="5.25" customHeight="1" thickTop="1">
      <c r="A10" s="253"/>
      <c r="B10" s="254"/>
      <c r="C10" s="254"/>
      <c r="D10" s="327"/>
      <c r="E10" s="327"/>
      <c r="F10" s="327"/>
      <c r="G10" s="327"/>
      <c r="H10" s="327"/>
      <c r="I10" s="328"/>
    </row>
    <row r="11" spans="1:9" s="331" customFormat="1" ht="15">
      <c r="A11" s="926" t="s">
        <v>355</v>
      </c>
      <c r="B11" s="101"/>
      <c r="C11" s="101"/>
      <c r="D11" s="273">
        <v>3667021753</v>
      </c>
      <c r="E11" s="273">
        <v>1153029</v>
      </c>
      <c r="F11" s="329"/>
      <c r="G11" s="329"/>
      <c r="H11" s="329"/>
      <c r="I11" s="330">
        <f>SUM(I12:I14)</f>
        <v>3668174782</v>
      </c>
    </row>
    <row r="12" spans="1:9">
      <c r="A12" s="260"/>
      <c r="B12" s="261" t="s">
        <v>356</v>
      </c>
      <c r="C12" s="261"/>
      <c r="D12" s="262">
        <v>2303008432</v>
      </c>
      <c r="E12" s="262"/>
      <c r="F12" s="332"/>
      <c r="G12" s="332"/>
      <c r="H12" s="332"/>
      <c r="I12" s="333">
        <f>SUM(D12:H12)</f>
        <v>2303008432</v>
      </c>
    </row>
    <row r="13" spans="1:9">
      <c r="A13" s="260"/>
      <c r="B13" s="261" t="s">
        <v>357</v>
      </c>
      <c r="C13" s="261"/>
      <c r="D13" s="262">
        <v>500393932</v>
      </c>
      <c r="E13" s="262"/>
      <c r="F13" s="332"/>
      <c r="G13" s="332"/>
      <c r="H13" s="332"/>
      <c r="I13" s="333">
        <f>SUM(D13:H13)</f>
        <v>500393932</v>
      </c>
    </row>
    <row r="14" spans="1:9">
      <c r="A14" s="260"/>
      <c r="B14" s="261" t="s">
        <v>358</v>
      </c>
      <c r="C14" s="261"/>
      <c r="D14" s="262">
        <v>863619389</v>
      </c>
      <c r="E14" s="262">
        <v>1153029</v>
      </c>
      <c r="F14" s="332"/>
      <c r="G14" s="332"/>
      <c r="H14" s="332"/>
      <c r="I14" s="333">
        <f>SUM(D14:H14)</f>
        <v>864772418</v>
      </c>
    </row>
    <row r="15" spans="1:9" ht="4.5" customHeight="1">
      <c r="A15" s="260"/>
      <c r="B15" s="261"/>
      <c r="C15" s="261"/>
      <c r="D15" s="334"/>
      <c r="E15" s="334"/>
      <c r="F15" s="334"/>
      <c r="G15" s="334"/>
      <c r="H15" s="334"/>
      <c r="I15" s="335"/>
    </row>
    <row r="16" spans="1:9" s="331" customFormat="1" ht="15">
      <c r="A16" s="1042" t="s">
        <v>359</v>
      </c>
      <c r="B16" s="1043"/>
      <c r="C16" s="1043"/>
      <c r="D16" s="336">
        <f>SUM(D17:D23)</f>
        <v>4103292589</v>
      </c>
      <c r="E16" s="336"/>
      <c r="F16" s="336"/>
      <c r="G16" s="336"/>
      <c r="H16" s="336"/>
      <c r="I16" s="330">
        <f>SUM(I17:I23)</f>
        <v>4104301129</v>
      </c>
    </row>
    <row r="17" spans="1:9">
      <c r="A17" s="266"/>
      <c r="B17" s="1045" t="s">
        <v>360</v>
      </c>
      <c r="C17" s="1045"/>
      <c r="D17" s="262">
        <v>577097145</v>
      </c>
      <c r="E17" s="337"/>
      <c r="F17" s="337"/>
      <c r="G17" s="337"/>
      <c r="H17" s="337"/>
      <c r="I17" s="333">
        <f>SUM(D17:H17)</f>
        <v>577097145</v>
      </c>
    </row>
    <row r="18" spans="1:9">
      <c r="A18" s="266"/>
      <c r="B18" s="1045" t="s">
        <v>361</v>
      </c>
      <c r="C18" s="1045"/>
      <c r="D18" s="262">
        <v>276083515</v>
      </c>
      <c r="E18" s="337"/>
      <c r="F18" s="337"/>
      <c r="G18" s="337"/>
      <c r="H18" s="337"/>
      <c r="I18" s="333">
        <f>SUM(D18:H18)</f>
        <v>276083515</v>
      </c>
    </row>
    <row r="19" spans="1:9" ht="28.5" customHeight="1">
      <c r="A19" s="266"/>
      <c r="B19" s="1064" t="s">
        <v>1302</v>
      </c>
      <c r="C19" s="1064"/>
      <c r="D19" s="262">
        <v>502306588</v>
      </c>
      <c r="E19" s="262"/>
      <c r="F19" s="337"/>
      <c r="G19" s="262">
        <v>1008540</v>
      </c>
      <c r="H19" s="337"/>
      <c r="I19" s="333">
        <f>SUM(D19:H19)</f>
        <v>503315128</v>
      </c>
    </row>
    <row r="20" spans="1:9" s="270" customFormat="1">
      <c r="A20" s="268"/>
      <c r="B20" s="261" t="s">
        <v>362</v>
      </c>
      <c r="C20" s="261"/>
      <c r="D20" s="262">
        <v>2700654341</v>
      </c>
      <c r="E20" s="262"/>
      <c r="F20" s="334"/>
      <c r="G20" s="334"/>
      <c r="H20" s="334"/>
      <c r="I20" s="333">
        <f>SUM(D20:H20)</f>
        <v>2700654341</v>
      </c>
    </row>
    <row r="21" spans="1:9" s="270" customFormat="1">
      <c r="A21" s="268"/>
      <c r="B21" s="271" t="s">
        <v>363</v>
      </c>
      <c r="C21" s="261"/>
      <c r="D21" s="262">
        <v>16166000</v>
      </c>
      <c r="E21" s="334"/>
      <c r="F21" s="334"/>
      <c r="G21" s="334"/>
      <c r="H21" s="334"/>
      <c r="I21" s="333">
        <f>SUM(D21:H21)</f>
        <v>16166000</v>
      </c>
    </row>
    <row r="22" spans="1:9" s="270" customFormat="1">
      <c r="A22" s="268"/>
      <c r="B22" s="271" t="s">
        <v>364</v>
      </c>
      <c r="C22" s="261"/>
      <c r="D22" s="262">
        <v>12300000</v>
      </c>
      <c r="E22" s="334"/>
      <c r="F22" s="334"/>
      <c r="G22" s="334"/>
      <c r="H22" s="334"/>
      <c r="I22" s="333">
        <f>SUM(D22:H22)</f>
        <v>12300000</v>
      </c>
    </row>
    <row r="23" spans="1:9" s="270" customFormat="1">
      <c r="A23" s="268"/>
      <c r="B23" s="271" t="s">
        <v>365</v>
      </c>
      <c r="C23" s="261"/>
      <c r="D23" s="262">
        <v>18685000</v>
      </c>
      <c r="E23" s="334"/>
      <c r="F23" s="334"/>
      <c r="G23" s="334"/>
      <c r="H23" s="334"/>
      <c r="I23" s="333">
        <f>SUM(D23:H23)</f>
        <v>18685000</v>
      </c>
    </row>
    <row r="24" spans="1:9" s="270" customFormat="1" ht="5.25" customHeight="1">
      <c r="A24" s="268"/>
      <c r="B24" s="261"/>
      <c r="C24" s="261"/>
      <c r="D24" s="262"/>
      <c r="E24" s="262"/>
      <c r="F24" s="334"/>
      <c r="G24" s="334"/>
      <c r="H24" s="334"/>
      <c r="I24" s="330"/>
    </row>
    <row r="25" spans="1:9" s="331" customFormat="1" ht="15">
      <c r="A25" s="1033" t="s">
        <v>366</v>
      </c>
      <c r="B25" s="947"/>
      <c r="C25" s="1034"/>
      <c r="D25" s="273"/>
      <c r="E25" s="273">
        <v>17420029</v>
      </c>
      <c r="F25" s="334"/>
      <c r="G25" s="334"/>
      <c r="H25" s="334"/>
      <c r="I25" s="330">
        <f>SUM(D25:H25)</f>
        <v>17420029</v>
      </c>
    </row>
    <row r="26" spans="1:9" ht="5.25" customHeight="1">
      <c r="A26" s="268"/>
      <c r="B26" s="261"/>
      <c r="C26" s="261"/>
      <c r="D26" s="262"/>
      <c r="E26" s="273"/>
      <c r="F26" s="334"/>
      <c r="G26" s="334"/>
      <c r="H26" s="334"/>
      <c r="I26" s="338"/>
    </row>
    <row r="27" spans="1:9">
      <c r="A27" s="278" t="s">
        <v>367</v>
      </c>
      <c r="B27" s="257"/>
      <c r="C27" s="257"/>
      <c r="D27" s="262"/>
      <c r="E27" s="273">
        <v>157942011</v>
      </c>
      <c r="F27" s="339"/>
      <c r="G27" s="339"/>
      <c r="H27" s="339"/>
      <c r="I27" s="330">
        <f>SUM(D27:H27)</f>
        <v>157942011</v>
      </c>
    </row>
    <row r="28" spans="1:9" ht="6.6" customHeight="1">
      <c r="A28" s="278"/>
      <c r="B28" s="257"/>
      <c r="C28" s="257"/>
      <c r="D28" s="262"/>
      <c r="E28" s="273"/>
      <c r="F28" s="339"/>
      <c r="G28" s="339"/>
      <c r="H28" s="339"/>
      <c r="I28" s="330"/>
    </row>
    <row r="29" spans="1:9">
      <c r="A29" s="278" t="s">
        <v>368</v>
      </c>
      <c r="B29" s="257"/>
      <c r="C29" s="257"/>
      <c r="D29" s="273">
        <v>184215368</v>
      </c>
      <c r="E29" s="273"/>
      <c r="F29" s="339"/>
      <c r="G29" s="339"/>
      <c r="H29" s="339"/>
      <c r="I29" s="330">
        <f>SUM(D29:H29)</f>
        <v>184215368</v>
      </c>
    </row>
    <row r="30" spans="1:9" ht="6" customHeight="1">
      <c r="A30" s="280"/>
      <c r="B30" s="281"/>
      <c r="C30" s="261"/>
      <c r="D30" s="262"/>
      <c r="E30" s="262"/>
      <c r="F30" s="334"/>
      <c r="G30" s="334"/>
      <c r="H30" s="334"/>
      <c r="I30" s="338"/>
    </row>
    <row r="31" spans="1:9" ht="12" customHeight="1">
      <c r="A31" s="278" t="s">
        <v>371</v>
      </c>
      <c r="B31" s="261"/>
      <c r="C31" s="261"/>
      <c r="D31" s="273">
        <v>301045156</v>
      </c>
      <c r="E31" s="273">
        <v>22000000</v>
      </c>
      <c r="F31" s="273"/>
      <c r="G31" s="273"/>
      <c r="H31" s="329">
        <v>2579346941</v>
      </c>
      <c r="I31" s="330">
        <f>SUM(D31:H31)</f>
        <v>2902392097</v>
      </c>
    </row>
    <row r="32" spans="1:9">
      <c r="A32" s="278"/>
      <c r="B32" s="261" t="s">
        <v>403</v>
      </c>
      <c r="C32" s="261"/>
      <c r="D32" s="262">
        <v>203730216</v>
      </c>
      <c r="E32" s="262"/>
      <c r="F32" s="334"/>
      <c r="G32" s="334"/>
      <c r="H32" s="332">
        <v>2579346941</v>
      </c>
      <c r="I32" s="333">
        <f>SUM(D32:H32)</f>
        <v>2783077157</v>
      </c>
    </row>
    <row r="33" spans="1:11" ht="25.5" customHeight="1">
      <c r="A33" s="278"/>
      <c r="B33" s="1065" t="s">
        <v>1301</v>
      </c>
      <c r="C33" s="1066"/>
      <c r="D33" s="262">
        <v>97314940</v>
      </c>
      <c r="E33" s="262">
        <v>22000000</v>
      </c>
      <c r="F33" s="334"/>
      <c r="G33" s="334"/>
      <c r="H33" s="334"/>
      <c r="I33" s="333">
        <f>SUM(D33:H33)</f>
        <v>119314940</v>
      </c>
    </row>
    <row r="34" spans="1:11" ht="4.5" customHeight="1">
      <c r="A34" s="278"/>
      <c r="B34" s="261"/>
      <c r="C34" s="261"/>
      <c r="D34" s="262"/>
      <c r="E34" s="262"/>
      <c r="F34" s="334"/>
      <c r="G34" s="334"/>
      <c r="H34" s="334"/>
      <c r="I34" s="338"/>
    </row>
    <row r="35" spans="1:11">
      <c r="A35" s="278" t="s">
        <v>373</v>
      </c>
      <c r="B35" s="261"/>
      <c r="C35" s="261"/>
      <c r="D35" s="329">
        <v>223560160</v>
      </c>
      <c r="E35" s="329"/>
      <c r="F35" s="329">
        <v>49584189</v>
      </c>
      <c r="G35" s="329"/>
      <c r="H35" s="329"/>
      <c r="I35" s="330">
        <f>SUM(D35:H35)</f>
        <v>273144349</v>
      </c>
    </row>
    <row r="36" spans="1:11">
      <c r="A36" s="278"/>
      <c r="B36" s="261" t="s">
        <v>374</v>
      </c>
      <c r="C36" s="261"/>
      <c r="D36" s="262">
        <v>50000000</v>
      </c>
      <c r="E36" s="262"/>
      <c r="F36" s="332"/>
      <c r="G36" s="332"/>
      <c r="H36" s="332"/>
      <c r="I36" s="333">
        <f>SUM(D36:H36)</f>
        <v>50000000</v>
      </c>
      <c r="J36" s="267"/>
    </row>
    <row r="37" spans="1:11">
      <c r="A37" s="278"/>
      <c r="B37" s="261" t="s">
        <v>375</v>
      </c>
      <c r="C37" s="261"/>
      <c r="D37" s="332">
        <v>173560160</v>
      </c>
      <c r="E37" s="334"/>
      <c r="F37" s="332">
        <v>49584189</v>
      </c>
      <c r="G37" s="332"/>
      <c r="H37" s="332"/>
      <c r="I37" s="333">
        <f>SUM(D37:H37)</f>
        <v>223144349</v>
      </c>
    </row>
    <row r="38" spans="1:11" s="270" customFormat="1" ht="3" customHeight="1">
      <c r="A38" s="278"/>
      <c r="B38" s="257"/>
      <c r="C38" s="257"/>
      <c r="D38" s="339"/>
      <c r="E38" s="339"/>
      <c r="F38" s="339"/>
      <c r="G38" s="339"/>
      <c r="H38" s="339"/>
      <c r="I38" s="340"/>
    </row>
    <row r="39" spans="1:11" ht="15" customHeight="1">
      <c r="A39" s="284" t="s">
        <v>376</v>
      </c>
      <c r="B39" s="285"/>
      <c r="C39" s="341"/>
      <c r="D39" s="342">
        <f>SUM(D11+D16+D25+D27+D29+D31+D35)</f>
        <v>8479135026</v>
      </c>
      <c r="E39" s="342">
        <f>SUM(E11+E16+E25+E27+E29+E31+E35)</f>
        <v>198515069</v>
      </c>
      <c r="F39" s="342">
        <f>SUM(F11+F16+F25+F27+F29+F31+F35)</f>
        <v>49584189</v>
      </c>
      <c r="G39" s="342">
        <f>SUM(G11+G16+G25+G27+G29+G31+G35+G19)</f>
        <v>1008540</v>
      </c>
      <c r="H39" s="342">
        <f>SUM(H11+H16+H25+H27+H29+H31+H35)</f>
        <v>2579346941</v>
      </c>
      <c r="I39" s="343">
        <f>SUM(I11+I16+I25+I27+I29+I31+I35)</f>
        <v>11307589765</v>
      </c>
      <c r="K39" s="267"/>
    </row>
    <row r="40" spans="1:11" ht="3.75" customHeight="1" thickBot="1">
      <c r="A40" s="290"/>
      <c r="B40" s="291"/>
      <c r="C40" s="292"/>
      <c r="D40" s="344"/>
      <c r="E40" s="344"/>
      <c r="F40" s="344"/>
      <c r="G40" s="344"/>
      <c r="H40" s="344"/>
      <c r="I40" s="345"/>
    </row>
    <row r="41" spans="1:11" ht="4.5" customHeight="1" thickTop="1" thickBot="1">
      <c r="A41" s="295"/>
      <c r="B41" s="295"/>
      <c r="C41" s="296"/>
      <c r="D41" s="346"/>
      <c r="E41" s="346"/>
      <c r="F41" s="346"/>
      <c r="G41" s="346"/>
      <c r="H41" s="346"/>
      <c r="I41" s="347"/>
    </row>
    <row r="42" spans="1:11" ht="0.75" customHeight="1" thickTop="1">
      <c r="A42" s="299"/>
      <c r="B42" s="254"/>
      <c r="C42" s="300"/>
      <c r="D42" s="348"/>
      <c r="E42" s="348"/>
      <c r="F42" s="348"/>
      <c r="G42" s="348"/>
      <c r="H42" s="348"/>
      <c r="I42" s="349"/>
    </row>
    <row r="43" spans="1:11" ht="3.75" customHeight="1">
      <c r="A43" s="280"/>
      <c r="B43" s="261"/>
      <c r="C43" s="302"/>
      <c r="D43" s="350"/>
      <c r="E43" s="350"/>
      <c r="F43" s="350"/>
      <c r="G43" s="350"/>
      <c r="H43" s="350"/>
      <c r="I43" s="340"/>
    </row>
    <row r="44" spans="1:11" ht="11.25" customHeight="1">
      <c r="A44" s="276" t="s">
        <v>377</v>
      </c>
      <c r="B44" s="261"/>
      <c r="C44" s="302"/>
      <c r="D44" s="350"/>
      <c r="E44" s="350"/>
      <c r="F44" s="350"/>
      <c r="G44" s="350"/>
      <c r="H44" s="350"/>
      <c r="I44" s="340"/>
    </row>
    <row r="45" spans="1:11" ht="3" customHeight="1">
      <c r="A45" s="278"/>
      <c r="B45" s="257"/>
      <c r="C45" s="257"/>
      <c r="D45" s="339"/>
      <c r="E45" s="339"/>
      <c r="F45" s="339"/>
      <c r="G45" s="339"/>
      <c r="H45" s="339"/>
      <c r="I45" s="330"/>
    </row>
    <row r="46" spans="1:11" s="331" customFormat="1" ht="29.25" customHeight="1">
      <c r="A46" s="351"/>
      <c r="B46" s="1067" t="s">
        <v>404</v>
      </c>
      <c r="C46" s="1068"/>
      <c r="D46" s="275">
        <v>4810685639</v>
      </c>
      <c r="E46" s="273"/>
      <c r="F46" s="332"/>
      <c r="G46" s="352"/>
      <c r="H46" s="352"/>
      <c r="I46" s="353">
        <f>SUM(D46:F46)</f>
        <v>4810685639</v>
      </c>
    </row>
    <row r="47" spans="1:11" ht="3.75" customHeight="1">
      <c r="A47" s="260"/>
      <c r="B47" s="261"/>
      <c r="C47" s="261"/>
      <c r="D47" s="279"/>
      <c r="E47" s="262"/>
      <c r="F47" s="332"/>
      <c r="G47" s="332"/>
      <c r="H47" s="332"/>
      <c r="I47" s="330"/>
    </row>
    <row r="48" spans="1:11" s="331" customFormat="1" ht="29.45" customHeight="1">
      <c r="A48" s="926"/>
      <c r="B48" s="1062" t="s">
        <v>405</v>
      </c>
      <c r="C48" s="1063"/>
      <c r="D48" s="275">
        <v>1931714766</v>
      </c>
      <c r="E48" s="262"/>
      <c r="F48" s="332"/>
      <c r="G48" s="352"/>
      <c r="H48" s="352"/>
      <c r="I48" s="353">
        <f>SUM(D48:F48)</f>
        <v>1931714766</v>
      </c>
    </row>
    <row r="49" spans="1:9" ht="3.75" customHeight="1">
      <c r="A49" s="260"/>
      <c r="B49" s="261"/>
      <c r="C49" s="261"/>
      <c r="D49" s="262"/>
      <c r="E49" s="262"/>
      <c r="F49" s="332"/>
      <c r="G49" s="332"/>
      <c r="H49" s="332"/>
      <c r="I49" s="330"/>
    </row>
    <row r="50" spans="1:9" s="331" customFormat="1" ht="30" customHeight="1">
      <c r="A50" s="926"/>
      <c r="B50" s="1062" t="s">
        <v>406</v>
      </c>
      <c r="C50" s="1063"/>
      <c r="D50" s="273">
        <v>60711336</v>
      </c>
      <c r="E50" s="273">
        <v>962336699</v>
      </c>
      <c r="F50" s="329"/>
      <c r="G50" s="354"/>
      <c r="H50" s="354"/>
      <c r="I50" s="353">
        <f>SUM(I51,I52)</f>
        <v>1023048035</v>
      </c>
    </row>
    <row r="51" spans="1:9">
      <c r="A51" s="268"/>
      <c r="B51" s="261" t="s">
        <v>381</v>
      </c>
      <c r="C51" s="257"/>
      <c r="D51" s="279">
        <v>60711336</v>
      </c>
      <c r="E51" s="279">
        <v>63296938</v>
      </c>
      <c r="F51" s="332"/>
      <c r="G51" s="332"/>
      <c r="H51" s="332"/>
      <c r="I51" s="333">
        <f>SUM(D51:F51)</f>
        <v>124008274</v>
      </c>
    </row>
    <row r="52" spans="1:9">
      <c r="A52" s="268"/>
      <c r="B52" s="261" t="s">
        <v>382</v>
      </c>
      <c r="C52" s="257"/>
      <c r="D52" s="279"/>
      <c r="E52" s="279">
        <v>899039761</v>
      </c>
      <c r="F52" s="332"/>
      <c r="G52" s="332"/>
      <c r="H52" s="332"/>
      <c r="I52" s="333">
        <f>SUM(E52:F52)</f>
        <v>899039761</v>
      </c>
    </row>
    <row r="53" spans="1:9" ht="3.75" customHeight="1">
      <c r="A53" s="268"/>
      <c r="B53" s="261"/>
      <c r="C53" s="261"/>
      <c r="D53" s="279"/>
      <c r="E53" s="262"/>
      <c r="F53" s="332"/>
      <c r="G53" s="332"/>
      <c r="H53" s="332"/>
      <c r="I53" s="330"/>
    </row>
    <row r="54" spans="1:9" s="331" customFormat="1" ht="61.9" customHeight="1">
      <c r="A54" s="926"/>
      <c r="B54" s="1062" t="s">
        <v>407</v>
      </c>
      <c r="C54" s="1063"/>
      <c r="D54" s="275">
        <v>695402250</v>
      </c>
      <c r="E54" s="262"/>
      <c r="F54" s="332"/>
      <c r="G54" s="352"/>
      <c r="H54" s="352"/>
      <c r="I54" s="353">
        <f>SUM(D54:F54)</f>
        <v>695402250</v>
      </c>
    </row>
    <row r="55" spans="1:9" ht="3.75" customHeight="1">
      <c r="A55" s="268"/>
      <c r="B55" s="261"/>
      <c r="C55" s="261"/>
      <c r="D55" s="279"/>
      <c r="E55" s="262"/>
      <c r="F55" s="332"/>
      <c r="G55" s="332"/>
      <c r="H55" s="332"/>
      <c r="I55" s="330"/>
    </row>
    <row r="56" spans="1:9" s="331" customFormat="1" ht="15">
      <c r="A56" s="926"/>
      <c r="B56" s="927" t="s">
        <v>408</v>
      </c>
      <c r="C56" s="274"/>
      <c r="D56" s="275">
        <v>428585214</v>
      </c>
      <c r="E56" s="273"/>
      <c r="F56" s="329"/>
      <c r="G56" s="354"/>
      <c r="H56" s="354"/>
      <c r="I56" s="353">
        <f>SUM(I57:I58)</f>
        <v>428585214</v>
      </c>
    </row>
    <row r="57" spans="1:9">
      <c r="A57" s="268"/>
      <c r="B57" s="261" t="s">
        <v>385</v>
      </c>
      <c r="C57" s="261"/>
      <c r="D57" s="279">
        <v>142327325</v>
      </c>
      <c r="E57" s="262"/>
      <c r="F57" s="332"/>
      <c r="G57" s="332"/>
      <c r="H57" s="332"/>
      <c r="I57" s="333">
        <f>SUM(D57:F57)</f>
        <v>142327325</v>
      </c>
    </row>
    <row r="58" spans="1:9">
      <c r="A58" s="268"/>
      <c r="B58" s="261" t="s">
        <v>386</v>
      </c>
      <c r="C58" s="261"/>
      <c r="D58" s="279">
        <v>286257889</v>
      </c>
      <c r="E58" s="262"/>
      <c r="F58" s="332"/>
      <c r="G58" s="332"/>
      <c r="H58" s="332"/>
      <c r="I58" s="333">
        <f>SUM(D58:F58)</f>
        <v>286257889</v>
      </c>
    </row>
    <row r="59" spans="1:9" ht="5.25" customHeight="1">
      <c r="A59" s="268"/>
      <c r="B59" s="261"/>
      <c r="C59" s="261"/>
      <c r="D59" s="279"/>
      <c r="E59" s="262"/>
      <c r="F59" s="332"/>
      <c r="G59" s="332"/>
      <c r="H59" s="332"/>
      <c r="I59" s="330"/>
    </row>
    <row r="60" spans="1:9" s="331" customFormat="1" ht="33" customHeight="1">
      <c r="A60" s="276"/>
      <c r="B60" s="1062" t="s">
        <v>409</v>
      </c>
      <c r="C60" s="1063"/>
      <c r="D60" s="275">
        <v>121139894</v>
      </c>
      <c r="E60" s="273"/>
      <c r="F60" s="329"/>
      <c r="G60" s="354"/>
      <c r="H60" s="354"/>
      <c r="I60" s="353">
        <f>SUM(I61:I62)</f>
        <v>121139894</v>
      </c>
    </row>
    <row r="61" spans="1:9">
      <c r="A61" s="280"/>
      <c r="B61" s="261" t="s">
        <v>388</v>
      </c>
      <c r="C61" s="261"/>
      <c r="D61" s="279">
        <v>48532047</v>
      </c>
      <c r="E61" s="262"/>
      <c r="F61" s="332"/>
      <c r="G61" s="332"/>
      <c r="H61" s="332"/>
      <c r="I61" s="333">
        <f>SUM(D61:F61)</f>
        <v>48532047</v>
      </c>
    </row>
    <row r="62" spans="1:9">
      <c r="A62" s="280"/>
      <c r="B62" s="261" t="s">
        <v>389</v>
      </c>
      <c r="C62" s="261"/>
      <c r="D62" s="279">
        <v>72607847</v>
      </c>
      <c r="E62" s="262"/>
      <c r="F62" s="332"/>
      <c r="G62" s="332"/>
      <c r="H62" s="332"/>
      <c r="I62" s="333">
        <f>SUM(D62:F62)</f>
        <v>72607847</v>
      </c>
    </row>
    <row r="63" spans="1:9" ht="3.75" customHeight="1">
      <c r="A63" s="280"/>
      <c r="B63" s="261"/>
      <c r="C63" s="261"/>
      <c r="D63" s="279"/>
      <c r="E63" s="262"/>
      <c r="F63" s="332"/>
      <c r="G63" s="332"/>
      <c r="H63" s="332"/>
      <c r="I63" s="330"/>
    </row>
    <row r="64" spans="1:9" s="331" customFormat="1" ht="29.45" customHeight="1">
      <c r="A64" s="276"/>
      <c r="B64" s="1062" t="s">
        <v>410</v>
      </c>
      <c r="C64" s="1063"/>
      <c r="D64" s="275">
        <v>86642161</v>
      </c>
      <c r="E64" s="273">
        <v>102310416</v>
      </c>
      <c r="F64" s="332"/>
      <c r="G64" s="352"/>
      <c r="H64" s="352"/>
      <c r="I64" s="353">
        <f>SUM(D64:F64)</f>
        <v>188952577</v>
      </c>
    </row>
    <row r="65" spans="1:9" ht="7.5" customHeight="1">
      <c r="A65" s="278"/>
      <c r="B65" s="271"/>
      <c r="C65" s="261"/>
      <c r="D65" s="279"/>
      <c r="E65" s="262"/>
      <c r="F65" s="332"/>
      <c r="G65" s="332"/>
      <c r="H65" s="332"/>
      <c r="I65" s="330"/>
    </row>
    <row r="66" spans="1:9" s="331" customFormat="1" ht="46.15" customHeight="1">
      <c r="A66" s="276"/>
      <c r="B66" s="1062" t="s">
        <v>411</v>
      </c>
      <c r="C66" s="1063"/>
      <c r="D66" s="275">
        <v>32000000</v>
      </c>
      <c r="E66" s="275">
        <v>232435735</v>
      </c>
      <c r="F66" s="332"/>
      <c r="G66" s="352"/>
      <c r="H66" s="352"/>
      <c r="I66" s="353">
        <f>SUM(D66:F66)</f>
        <v>264435735</v>
      </c>
    </row>
    <row r="67" spans="1:9" ht="3.75" customHeight="1">
      <c r="A67" s="278"/>
      <c r="B67" s="271"/>
      <c r="C67" s="261"/>
      <c r="D67" s="279"/>
      <c r="E67" s="262"/>
      <c r="F67" s="332"/>
      <c r="G67" s="332"/>
      <c r="H67" s="332"/>
      <c r="I67" s="330"/>
    </row>
    <row r="68" spans="1:9" s="331" customFormat="1" ht="15">
      <c r="A68" s="276"/>
      <c r="B68" s="101" t="s">
        <v>412</v>
      </c>
      <c r="C68" s="101"/>
      <c r="D68" s="275">
        <v>1089529091</v>
      </c>
      <c r="E68" s="273"/>
      <c r="F68" s="329"/>
      <c r="G68" s="354"/>
      <c r="H68" s="352"/>
      <c r="I68" s="353">
        <f>SUM(D68:F68)</f>
        <v>1089529091</v>
      </c>
    </row>
    <row r="69" spans="1:9" s="331" customFormat="1" ht="34.15" customHeight="1">
      <c r="A69" s="926"/>
      <c r="B69" s="1062" t="s">
        <v>413</v>
      </c>
      <c r="C69" s="1063"/>
      <c r="D69" s="275">
        <v>100000000</v>
      </c>
      <c r="E69" s="329">
        <v>388859820</v>
      </c>
      <c r="F69" s="329"/>
      <c r="G69" s="354"/>
      <c r="H69" s="352"/>
      <c r="I69" s="353">
        <f>SUM(D69:F69)</f>
        <v>488859820</v>
      </c>
    </row>
    <row r="70" spans="1:9" ht="3.75" customHeight="1">
      <c r="A70" s="278"/>
      <c r="B70" s="261"/>
      <c r="C70" s="302"/>
      <c r="D70" s="355"/>
      <c r="E70" s="350"/>
      <c r="F70" s="350"/>
      <c r="G70" s="350"/>
      <c r="H70" s="350"/>
      <c r="I70" s="340"/>
    </row>
    <row r="71" spans="1:9" ht="15" customHeight="1">
      <c r="A71" s="284" t="s">
        <v>394</v>
      </c>
      <c r="B71" s="285"/>
      <c r="C71" s="285"/>
      <c r="D71" s="356">
        <f>SUM(D46+D48+D50+D54+D56+D60+D64+D66+D68+D69)</f>
        <v>9356410351</v>
      </c>
      <c r="E71" s="356">
        <f>SUM(E46+E48+E50+E54+E56+E60+E64+E66+E68+E69)</f>
        <v>1685942670</v>
      </c>
      <c r="F71" s="356">
        <f>SUM(F46+F48+F50+F54+F56+F60+F64+F66+F68+F69)</f>
        <v>0</v>
      </c>
      <c r="G71" s="356"/>
      <c r="H71" s="356">
        <f>SUM(H46+H48+H50+H54+H56+H60+H64+H66+H68+H69)</f>
        <v>0</v>
      </c>
      <c r="I71" s="343">
        <f>SUM(I46+I48+I50+I54+I56+I60+I64+I66+I68+I69)</f>
        <v>11042353021</v>
      </c>
    </row>
    <row r="72" spans="1:9" ht="3.75" customHeight="1" thickBot="1">
      <c r="A72" s="311"/>
      <c r="B72" s="312"/>
      <c r="C72" s="312"/>
      <c r="D72" s="357"/>
      <c r="E72" s="312"/>
      <c r="F72" s="357"/>
      <c r="G72" s="357"/>
      <c r="H72" s="357"/>
      <c r="I72" s="358"/>
    </row>
    <row r="73" spans="1:9" ht="3.75" customHeight="1" thickTop="1" thickBot="1">
      <c r="A73" s="315"/>
      <c r="B73" s="316"/>
      <c r="C73" s="316"/>
      <c r="D73" s="359"/>
      <c r="E73" s="316"/>
      <c r="F73" s="359"/>
      <c r="G73" s="359"/>
      <c r="H73" s="359"/>
      <c r="I73" s="360"/>
    </row>
    <row r="74" spans="1:9" ht="8.1" customHeight="1" thickTop="1">
      <c r="A74" s="1069" t="s">
        <v>414</v>
      </c>
      <c r="B74" s="1070"/>
      <c r="C74" s="1071"/>
      <c r="D74" s="361"/>
      <c r="E74" s="362"/>
      <c r="F74" s="361"/>
      <c r="G74" s="361"/>
      <c r="H74" s="361"/>
      <c r="I74" s="363"/>
    </row>
    <row r="75" spans="1:9">
      <c r="A75" s="1072"/>
      <c r="B75" s="1073"/>
      <c r="C75" s="1074"/>
      <c r="D75" s="356">
        <f>SUM(D39,D71)</f>
        <v>17835545377</v>
      </c>
      <c r="E75" s="364">
        <f>SUM(E39,E71)</f>
        <v>1884457739</v>
      </c>
      <c r="F75" s="356">
        <f>SUM(F39,F71)</f>
        <v>49584189</v>
      </c>
      <c r="G75" s="364">
        <f>SUM(G39,G71)</f>
        <v>1008540</v>
      </c>
      <c r="H75" s="356">
        <f>SUM(H39,H71)</f>
        <v>2579346941</v>
      </c>
      <c r="I75" s="365">
        <f>SUM(I39,I71)</f>
        <v>22349942786</v>
      </c>
    </row>
    <row r="76" spans="1:9" ht="8.1" customHeight="1" thickBot="1">
      <c r="A76" s="1075"/>
      <c r="B76" s="1076"/>
      <c r="C76" s="1077"/>
      <c r="D76" s="366"/>
      <c r="E76" s="367"/>
      <c r="F76" s="366"/>
      <c r="G76" s="366"/>
      <c r="H76" s="366"/>
      <c r="I76" s="368"/>
    </row>
    <row r="77" spans="1:9" ht="13.5" thickTop="1">
      <c r="A77" s="248"/>
      <c r="B77" s="248"/>
      <c r="C77" s="248"/>
      <c r="D77" s="248"/>
      <c r="E77" s="248"/>
      <c r="F77" s="248"/>
      <c r="G77" s="248"/>
      <c r="H77" s="248"/>
      <c r="I77" s="369"/>
    </row>
    <row r="78" spans="1:9" ht="28.9" customHeight="1">
      <c r="A78" s="248"/>
      <c r="B78" s="248"/>
      <c r="C78" s="1078" t="s">
        <v>415</v>
      </c>
      <c r="D78" s="1078"/>
      <c r="E78" s="1078"/>
      <c r="F78" s="1078"/>
      <c r="G78" s="1078"/>
      <c r="H78" s="1078"/>
      <c r="I78" s="1078"/>
    </row>
    <row r="80" spans="1:9">
      <c r="I80" s="321"/>
    </row>
  </sheetData>
  <mergeCells count="27">
    <mergeCell ref="H6:H8"/>
    <mergeCell ref="B33:C33"/>
    <mergeCell ref="B46:C46"/>
    <mergeCell ref="B48:C48"/>
    <mergeCell ref="B50:C50"/>
    <mergeCell ref="B54:C54"/>
    <mergeCell ref="A1:I1"/>
    <mergeCell ref="A2:I2"/>
    <mergeCell ref="A3:I3"/>
    <mergeCell ref="A4:I4"/>
    <mergeCell ref="A6:C8"/>
    <mergeCell ref="I6:I8"/>
    <mergeCell ref="A16:C16"/>
    <mergeCell ref="B17:C17"/>
    <mergeCell ref="B18:C18"/>
    <mergeCell ref="B19:C19"/>
    <mergeCell ref="A25:C25"/>
    <mergeCell ref="D6:D8"/>
    <mergeCell ref="E6:E8"/>
    <mergeCell ref="F6:F8"/>
    <mergeCell ref="G6:G8"/>
    <mergeCell ref="B64:C64"/>
    <mergeCell ref="B66:C66"/>
    <mergeCell ref="B69:C69"/>
    <mergeCell ref="A74:C76"/>
    <mergeCell ref="C78:I78"/>
    <mergeCell ref="B60:C60"/>
  </mergeCells>
  <printOptions horizontalCentered="1"/>
  <pageMargins left="0.59" right="0.34" top="0.56999999999999995" bottom="0.19685039370078741" header="0.31" footer="0.19685039370078741"/>
  <pageSetup scale="57" fitToHeight="0" orientation="portrait" r:id="rId1"/>
  <headerFooter alignWithMargins="0">
    <oddFooter xml:space="preserve">&amp;R&amp;8
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6443"/>
  <sheetViews>
    <sheetView topLeftCell="A151" zoomScaleNormal="100" workbookViewId="0">
      <selection activeCell="D157" sqref="D157"/>
    </sheetView>
  </sheetViews>
  <sheetFormatPr baseColWidth="10" defaultColWidth="11.42578125" defaultRowHeight="12.75"/>
  <cols>
    <col min="1" max="1" width="2.85546875" style="146" customWidth="1"/>
    <col min="2" max="2" width="4.140625" style="146" customWidth="1"/>
    <col min="3" max="3" width="5.140625" style="146" customWidth="1"/>
    <col min="4" max="4" width="63" style="146" customWidth="1"/>
    <col min="5" max="5" width="17.5703125" style="146" customWidth="1"/>
    <col min="6" max="6" width="12.85546875" style="146" customWidth="1"/>
    <col min="7" max="7" width="13.5703125" style="146" bestFit="1" customWidth="1"/>
    <col min="8" max="8" width="17.140625" style="146" bestFit="1" customWidth="1"/>
    <col min="9" max="16384" width="11.42578125" style="146"/>
  </cols>
  <sheetData>
    <row r="1" spans="1:8" ht="22.5" customHeight="1">
      <c r="A1" s="1079" t="s">
        <v>416</v>
      </c>
      <c r="B1" s="1079"/>
      <c r="C1" s="1079"/>
      <c r="D1" s="1079"/>
      <c r="E1" s="1079"/>
      <c r="F1" s="1079"/>
    </row>
    <row r="2" spans="1:8" ht="22.5" customHeight="1">
      <c r="A2" s="940" t="s">
        <v>1</v>
      </c>
      <c r="B2" s="940"/>
      <c r="C2" s="940"/>
      <c r="D2" s="940"/>
      <c r="E2" s="940"/>
      <c r="F2" s="940"/>
    </row>
    <row r="3" spans="1:8" ht="14.25" customHeight="1">
      <c r="A3" s="1079" t="s">
        <v>417</v>
      </c>
      <c r="B3" s="1079"/>
      <c r="C3" s="1079"/>
      <c r="D3" s="1079"/>
      <c r="E3" s="1079"/>
      <c r="F3" s="1079"/>
    </row>
    <row r="4" spans="1:8" ht="15.75">
      <c r="A4" s="942" t="s">
        <v>3</v>
      </c>
      <c r="B4" s="942"/>
      <c r="C4" s="942"/>
      <c r="D4" s="942"/>
      <c r="E4" s="942"/>
      <c r="F4" s="942"/>
    </row>
    <row r="5" spans="1:8" ht="13.5" thickBot="1">
      <c r="A5" s="106"/>
      <c r="B5" s="106"/>
      <c r="C5" s="106"/>
      <c r="D5" s="106"/>
      <c r="E5" s="106"/>
      <c r="F5" s="106"/>
    </row>
    <row r="6" spans="1:8" ht="15.75" customHeight="1" thickTop="1">
      <c r="A6" s="370" t="s">
        <v>418</v>
      </c>
      <c r="B6" s="371"/>
      <c r="C6" s="371"/>
      <c r="D6" s="372"/>
      <c r="E6" s="373"/>
      <c r="F6" s="374" t="s">
        <v>354</v>
      </c>
    </row>
    <row r="7" spans="1:8" ht="15.75">
      <c r="A7" s="375"/>
      <c r="B7" s="376" t="s">
        <v>419</v>
      </c>
      <c r="C7" s="376"/>
      <c r="D7" s="377"/>
      <c r="E7" s="378" t="s">
        <v>5</v>
      </c>
      <c r="F7" s="379" t="s">
        <v>420</v>
      </c>
      <c r="G7" s="380"/>
    </row>
    <row r="8" spans="1:8" ht="16.5" thickBot="1">
      <c r="A8" s="381"/>
      <c r="B8" s="382"/>
      <c r="C8" s="382" t="s">
        <v>421</v>
      </c>
      <c r="D8" s="383"/>
      <c r="E8" s="384"/>
      <c r="F8" s="385" t="s">
        <v>422</v>
      </c>
      <c r="G8" s="380"/>
    </row>
    <row r="9" spans="1:8" ht="5.25" customHeight="1" thickTop="1" thickBot="1">
      <c r="A9" s="386"/>
      <c r="B9" s="387"/>
      <c r="C9" s="388"/>
      <c r="D9" s="388"/>
      <c r="E9" s="389"/>
      <c r="F9" s="389"/>
      <c r="G9" s="380"/>
    </row>
    <row r="10" spans="1:8" ht="12.6" customHeight="1" thickTop="1">
      <c r="A10" s="390"/>
      <c r="B10" s="391"/>
      <c r="C10" s="392"/>
      <c r="D10" s="393"/>
      <c r="E10" s="394"/>
      <c r="F10" s="395"/>
      <c r="G10" s="380"/>
    </row>
    <row r="11" spans="1:8" ht="15" customHeight="1">
      <c r="A11" s="396">
        <v>1</v>
      </c>
      <c r="B11" s="397"/>
      <c r="C11" s="398"/>
      <c r="D11" s="399" t="s">
        <v>423</v>
      </c>
      <c r="E11" s="400">
        <f>E12+E15+E20+E30+E36+E40+E46+E32</f>
        <v>4039744563</v>
      </c>
      <c r="F11" s="401">
        <v>18.079999999999998</v>
      </c>
      <c r="G11" s="402"/>
      <c r="H11" s="403"/>
    </row>
    <row r="12" spans="1:8" ht="15" customHeight="1">
      <c r="A12" s="404"/>
      <c r="B12" s="405">
        <v>1</v>
      </c>
      <c r="C12" s="406"/>
      <c r="D12" s="407" t="s">
        <v>424</v>
      </c>
      <c r="E12" s="408">
        <v>247532125</v>
      </c>
      <c r="F12" s="409"/>
      <c r="G12" s="410"/>
      <c r="H12" s="403"/>
    </row>
    <row r="13" spans="1:8" ht="15" customHeight="1">
      <c r="A13" s="404"/>
      <c r="B13" s="411"/>
      <c r="C13" s="406">
        <v>1</v>
      </c>
      <c r="D13" s="412" t="s">
        <v>425</v>
      </c>
      <c r="E13" s="413">
        <v>200479121</v>
      </c>
      <c r="F13" s="409"/>
      <c r="G13" s="410"/>
      <c r="H13" s="403"/>
    </row>
    <row r="14" spans="1:8" ht="15" customHeight="1">
      <c r="A14" s="404"/>
      <c r="B14" s="411"/>
      <c r="C14" s="406">
        <v>2</v>
      </c>
      <c r="D14" s="412" t="s">
        <v>426</v>
      </c>
      <c r="E14" s="413">
        <v>47053004</v>
      </c>
      <c r="F14" s="409"/>
      <c r="G14" s="410"/>
      <c r="H14" s="403"/>
    </row>
    <row r="15" spans="1:8" ht="15" customHeight="1">
      <c r="A15" s="404"/>
      <c r="B15" s="405">
        <v>2</v>
      </c>
      <c r="C15" s="406"/>
      <c r="D15" s="407" t="s">
        <v>427</v>
      </c>
      <c r="E15" s="408">
        <v>1075548366</v>
      </c>
      <c r="F15" s="409"/>
      <c r="G15" s="410"/>
      <c r="H15" s="403"/>
    </row>
    <row r="16" spans="1:8" ht="15" customHeight="1">
      <c r="A16" s="404"/>
      <c r="B16" s="411"/>
      <c r="C16" s="406">
        <v>1</v>
      </c>
      <c r="D16" s="412" t="s">
        <v>428</v>
      </c>
      <c r="E16" s="413">
        <v>461178433</v>
      </c>
      <c r="F16" s="409"/>
      <c r="G16" s="410"/>
      <c r="H16" s="403"/>
    </row>
    <row r="17" spans="1:8" ht="15" customHeight="1">
      <c r="A17" s="404"/>
      <c r="B17" s="411"/>
      <c r="C17" s="406">
        <v>2</v>
      </c>
      <c r="D17" s="412" t="s">
        <v>28</v>
      </c>
      <c r="E17" s="413">
        <v>511873012</v>
      </c>
      <c r="F17" s="409"/>
      <c r="G17" s="410"/>
      <c r="H17" s="403"/>
    </row>
    <row r="18" spans="1:8" ht="15" customHeight="1">
      <c r="A18" s="404"/>
      <c r="B18" s="411"/>
      <c r="C18" s="406">
        <v>3</v>
      </c>
      <c r="D18" s="412" t="s">
        <v>429</v>
      </c>
      <c r="E18" s="413">
        <v>65164442</v>
      </c>
      <c r="F18" s="409"/>
      <c r="G18" s="410"/>
      <c r="H18" s="403"/>
    </row>
    <row r="19" spans="1:8" ht="15" customHeight="1">
      <c r="A19" s="404"/>
      <c r="B19" s="411"/>
      <c r="C19" s="406">
        <v>4</v>
      </c>
      <c r="D19" s="412" t="s">
        <v>430</v>
      </c>
      <c r="E19" s="413">
        <v>37332479</v>
      </c>
      <c r="F19" s="409"/>
      <c r="G19" s="410"/>
      <c r="H19" s="403"/>
    </row>
    <row r="20" spans="1:8" ht="15" customHeight="1">
      <c r="A20" s="404"/>
      <c r="B20" s="405">
        <v>3</v>
      </c>
      <c r="C20" s="406"/>
      <c r="D20" s="407" t="s">
        <v>431</v>
      </c>
      <c r="E20" s="408">
        <v>777509044</v>
      </c>
      <c r="F20" s="409"/>
      <c r="G20" s="410"/>
      <c r="H20" s="403"/>
    </row>
    <row r="21" spans="1:8" ht="15" customHeight="1">
      <c r="A21" s="404"/>
      <c r="B21" s="411"/>
      <c r="C21" s="406">
        <v>1</v>
      </c>
      <c r="D21" s="412" t="s">
        <v>432</v>
      </c>
      <c r="E21" s="413">
        <v>271063999</v>
      </c>
      <c r="F21" s="409"/>
      <c r="G21" s="410"/>
      <c r="H21" s="403"/>
    </row>
    <row r="22" spans="1:8" ht="15" customHeight="1">
      <c r="A22" s="404"/>
      <c r="B22" s="411"/>
      <c r="C22" s="406">
        <v>2</v>
      </c>
      <c r="D22" s="412" t="s">
        <v>433</v>
      </c>
      <c r="E22" s="413">
        <v>193055416</v>
      </c>
      <c r="F22" s="409"/>
      <c r="G22" s="410"/>
      <c r="H22" s="403"/>
    </row>
    <row r="23" spans="1:8" ht="15" customHeight="1">
      <c r="A23" s="404"/>
      <c r="B23" s="411"/>
      <c r="C23" s="406">
        <v>3</v>
      </c>
      <c r="D23" s="412" t="s">
        <v>434</v>
      </c>
      <c r="E23" s="413">
        <v>22191040</v>
      </c>
      <c r="F23" s="409"/>
      <c r="G23" s="410"/>
      <c r="H23" s="403"/>
    </row>
    <row r="24" spans="1:8" ht="15" customHeight="1">
      <c r="A24" s="404"/>
      <c r="B24" s="411"/>
      <c r="C24" s="406">
        <v>4</v>
      </c>
      <c r="D24" s="412" t="s">
        <v>435</v>
      </c>
      <c r="E24" s="413">
        <v>49003492</v>
      </c>
      <c r="F24" s="409"/>
      <c r="G24" s="410"/>
      <c r="H24" s="403"/>
    </row>
    <row r="25" spans="1:8" ht="15" customHeight="1">
      <c r="A25" s="404"/>
      <c r="B25" s="411"/>
      <c r="C25" s="406">
        <v>5</v>
      </c>
      <c r="D25" s="412" t="s">
        <v>436</v>
      </c>
      <c r="E25" s="413">
        <v>34952379</v>
      </c>
      <c r="F25" s="409"/>
      <c r="G25" s="410"/>
      <c r="H25" s="403"/>
    </row>
    <row r="26" spans="1:8" ht="15" customHeight="1">
      <c r="A26" s="404"/>
      <c r="B26" s="411"/>
      <c r="C26" s="406">
        <v>6</v>
      </c>
      <c r="D26" s="412" t="s">
        <v>437</v>
      </c>
      <c r="E26" s="413">
        <v>182142003</v>
      </c>
      <c r="F26" s="409"/>
      <c r="G26" s="410"/>
      <c r="H26" s="403"/>
    </row>
    <row r="27" spans="1:8" ht="15" customHeight="1">
      <c r="A27" s="404"/>
      <c r="B27" s="411"/>
      <c r="C27" s="406">
        <v>7</v>
      </c>
      <c r="D27" s="412" t="s">
        <v>438</v>
      </c>
      <c r="E27" s="413">
        <v>8069123</v>
      </c>
      <c r="F27" s="409"/>
      <c r="G27" s="410"/>
      <c r="H27" s="403"/>
    </row>
    <row r="28" spans="1:8" ht="15" customHeight="1">
      <c r="A28" s="404"/>
      <c r="B28" s="411"/>
      <c r="C28" s="406">
        <v>8</v>
      </c>
      <c r="D28" s="412" t="s">
        <v>439</v>
      </c>
      <c r="E28" s="413">
        <v>0</v>
      </c>
      <c r="F28" s="409"/>
      <c r="G28" s="410"/>
      <c r="H28" s="403"/>
    </row>
    <row r="29" spans="1:8" ht="15" customHeight="1">
      <c r="A29" s="404"/>
      <c r="B29" s="411"/>
      <c r="C29" s="406">
        <v>9</v>
      </c>
      <c r="D29" s="412" t="s">
        <v>440</v>
      </c>
      <c r="E29" s="413">
        <v>17031592</v>
      </c>
      <c r="F29" s="409"/>
      <c r="G29" s="410"/>
      <c r="H29" s="403"/>
    </row>
    <row r="30" spans="1:8" ht="15" customHeight="1">
      <c r="A30" s="404"/>
      <c r="B30" s="405">
        <v>4</v>
      </c>
      <c r="C30" s="414"/>
      <c r="D30" s="407" t="s">
        <v>441</v>
      </c>
      <c r="E30" s="408">
        <v>0</v>
      </c>
      <c r="F30" s="409"/>
      <c r="G30" s="410"/>
      <c r="H30" s="403"/>
    </row>
    <row r="31" spans="1:8" ht="15" customHeight="1">
      <c r="A31" s="404"/>
      <c r="B31" s="411"/>
      <c r="C31" s="406">
        <v>1</v>
      </c>
      <c r="D31" s="412" t="s">
        <v>442</v>
      </c>
      <c r="E31" s="413">
        <v>0</v>
      </c>
      <c r="F31" s="409"/>
      <c r="G31" s="410"/>
      <c r="H31" s="403"/>
    </row>
    <row r="32" spans="1:8" ht="15" customHeight="1">
      <c r="A32" s="404"/>
      <c r="B32" s="405">
        <v>5</v>
      </c>
      <c r="C32" s="414"/>
      <c r="D32" s="407" t="s">
        <v>443</v>
      </c>
      <c r="E32" s="408">
        <v>666933629</v>
      </c>
      <c r="F32" s="415"/>
      <c r="G32" s="410"/>
      <c r="H32" s="403"/>
    </row>
    <row r="33" spans="1:8" ht="15" hidden="1" customHeight="1">
      <c r="A33" s="404"/>
      <c r="B33" s="411" t="s">
        <v>444</v>
      </c>
      <c r="C33" s="406"/>
      <c r="D33" s="412" t="s">
        <v>445</v>
      </c>
      <c r="E33" s="413"/>
      <c r="F33" s="409"/>
      <c r="G33" s="410"/>
      <c r="H33" s="403"/>
    </row>
    <row r="34" spans="1:8" ht="15" customHeight="1">
      <c r="A34" s="404"/>
      <c r="B34" s="411"/>
      <c r="C34" s="406">
        <v>1</v>
      </c>
      <c r="D34" s="412" t="s">
        <v>446</v>
      </c>
      <c r="E34" s="413">
        <v>663113631</v>
      </c>
      <c r="F34" s="409"/>
      <c r="G34" s="410"/>
      <c r="H34" s="403"/>
    </row>
    <row r="35" spans="1:8" ht="15" customHeight="1">
      <c r="A35" s="404"/>
      <c r="B35" s="411"/>
      <c r="C35" s="406">
        <v>2</v>
      </c>
      <c r="D35" s="412" t="s">
        <v>447</v>
      </c>
      <c r="E35" s="413">
        <v>3819998</v>
      </c>
      <c r="F35" s="409"/>
      <c r="G35" s="410"/>
      <c r="H35" s="403"/>
    </row>
    <row r="36" spans="1:8" ht="15" customHeight="1">
      <c r="A36" s="404"/>
      <c r="B36" s="405">
        <v>6</v>
      </c>
      <c r="C36" s="414"/>
      <c r="D36" s="407" t="s">
        <v>448</v>
      </c>
      <c r="E36" s="408">
        <v>0</v>
      </c>
      <c r="F36" s="409"/>
      <c r="G36" s="410"/>
      <c r="H36" s="403"/>
    </row>
    <row r="37" spans="1:8" ht="15" customHeight="1">
      <c r="A37" s="404"/>
      <c r="B37" s="405"/>
      <c r="C37" s="406">
        <v>1</v>
      </c>
      <c r="D37" s="412" t="s">
        <v>449</v>
      </c>
      <c r="E37" s="413">
        <v>0</v>
      </c>
      <c r="F37" s="409"/>
      <c r="G37" s="410"/>
      <c r="H37" s="403"/>
    </row>
    <row r="38" spans="1:8" ht="15" customHeight="1">
      <c r="A38" s="404"/>
      <c r="B38" s="405"/>
      <c r="C38" s="406">
        <v>2</v>
      </c>
      <c r="D38" s="412" t="s">
        <v>450</v>
      </c>
      <c r="E38" s="413">
        <v>0</v>
      </c>
      <c r="F38" s="409"/>
      <c r="G38" s="410"/>
      <c r="H38" s="403"/>
    </row>
    <row r="39" spans="1:8" ht="13.9" customHeight="1">
      <c r="A39" s="404"/>
      <c r="B39" s="411"/>
      <c r="C39" s="406">
        <v>3</v>
      </c>
      <c r="D39" s="416" t="s">
        <v>451</v>
      </c>
      <c r="E39" s="413">
        <v>0</v>
      </c>
      <c r="F39" s="409"/>
      <c r="G39" s="410"/>
      <c r="H39" s="403"/>
    </row>
    <row r="40" spans="1:8" ht="15" customHeight="1">
      <c r="A40" s="404"/>
      <c r="B40" s="405">
        <v>7</v>
      </c>
      <c r="C40" s="414"/>
      <c r="D40" s="407" t="s">
        <v>452</v>
      </c>
      <c r="E40" s="408">
        <v>963846790</v>
      </c>
      <c r="F40" s="409"/>
      <c r="G40" s="410"/>
      <c r="H40" s="403"/>
    </row>
    <row r="41" spans="1:8" ht="15" hidden="1" customHeight="1">
      <c r="A41" s="404"/>
      <c r="B41" s="411" t="s">
        <v>453</v>
      </c>
      <c r="C41" s="406"/>
      <c r="D41" s="412" t="s">
        <v>454</v>
      </c>
      <c r="E41" s="413"/>
      <c r="F41" s="409"/>
      <c r="G41" s="410"/>
      <c r="H41" s="403"/>
    </row>
    <row r="42" spans="1:8" ht="15" customHeight="1">
      <c r="A42" s="404"/>
      <c r="B42" s="411"/>
      <c r="C42" s="406">
        <v>1</v>
      </c>
      <c r="D42" s="412" t="s">
        <v>455</v>
      </c>
      <c r="E42" s="413">
        <v>650445976</v>
      </c>
      <c r="F42" s="409"/>
      <c r="G42" s="410"/>
      <c r="H42" s="403"/>
    </row>
    <row r="43" spans="1:8" ht="15" customHeight="1">
      <c r="A43" s="404"/>
      <c r="B43" s="411"/>
      <c r="C43" s="406">
        <v>2</v>
      </c>
      <c r="D43" s="412" t="s">
        <v>456</v>
      </c>
      <c r="E43" s="413">
        <v>120271455</v>
      </c>
      <c r="F43" s="409"/>
      <c r="G43" s="410"/>
      <c r="H43" s="403"/>
    </row>
    <row r="44" spans="1:8" ht="15" customHeight="1">
      <c r="A44" s="404"/>
      <c r="B44" s="411"/>
      <c r="C44" s="406">
        <v>3</v>
      </c>
      <c r="D44" s="412" t="s">
        <v>457</v>
      </c>
      <c r="E44" s="413">
        <v>33586074</v>
      </c>
      <c r="F44" s="409"/>
      <c r="G44" s="410"/>
      <c r="H44" s="403"/>
    </row>
    <row r="45" spans="1:8" ht="15" customHeight="1">
      <c r="A45" s="404"/>
      <c r="B45" s="411"/>
      <c r="C45" s="406">
        <v>4</v>
      </c>
      <c r="D45" s="412" t="s">
        <v>458</v>
      </c>
      <c r="E45" s="413">
        <v>159543285</v>
      </c>
      <c r="F45" s="409"/>
      <c r="G45" s="410"/>
      <c r="H45" s="403"/>
    </row>
    <row r="46" spans="1:8" ht="15" customHeight="1">
      <c r="A46" s="404"/>
      <c r="B46" s="405">
        <v>8</v>
      </c>
      <c r="C46" s="414"/>
      <c r="D46" s="407" t="s">
        <v>459</v>
      </c>
      <c r="E46" s="408">
        <v>308374609</v>
      </c>
      <c r="F46" s="409"/>
      <c r="G46" s="410"/>
      <c r="H46" s="403"/>
    </row>
    <row r="47" spans="1:8" ht="12" customHeight="1">
      <c r="A47" s="404"/>
      <c r="B47" s="417"/>
      <c r="C47" s="418">
        <v>1</v>
      </c>
      <c r="D47" s="419" t="s">
        <v>460</v>
      </c>
      <c r="E47" s="413">
        <v>80160872</v>
      </c>
      <c r="F47" s="409"/>
      <c r="G47" s="410"/>
      <c r="H47" s="403"/>
    </row>
    <row r="48" spans="1:8" ht="12" customHeight="1">
      <c r="A48" s="404"/>
      <c r="B48" s="417"/>
      <c r="C48" s="418">
        <v>2</v>
      </c>
      <c r="D48" s="419" t="s">
        <v>461</v>
      </c>
      <c r="E48" s="413">
        <v>0</v>
      </c>
      <c r="F48" s="409"/>
      <c r="G48" s="410"/>
      <c r="H48" s="403"/>
    </row>
    <row r="49" spans="1:8" ht="12" customHeight="1">
      <c r="A49" s="404"/>
      <c r="B49" s="417"/>
      <c r="C49" s="418">
        <v>3</v>
      </c>
      <c r="D49" s="419" t="s">
        <v>462</v>
      </c>
      <c r="E49" s="413">
        <v>0</v>
      </c>
      <c r="F49" s="409"/>
      <c r="G49" s="410"/>
      <c r="H49" s="403"/>
    </row>
    <row r="50" spans="1:8" ht="12" customHeight="1">
      <c r="A50" s="404"/>
      <c r="B50" s="417"/>
      <c r="C50" s="418">
        <v>4</v>
      </c>
      <c r="D50" s="419" t="s">
        <v>463</v>
      </c>
      <c r="E50" s="413">
        <v>22645958</v>
      </c>
      <c r="F50" s="409"/>
      <c r="G50" s="410"/>
      <c r="H50" s="403"/>
    </row>
    <row r="51" spans="1:8" ht="12" customHeight="1">
      <c r="A51" s="404"/>
      <c r="B51" s="417"/>
      <c r="C51" s="418">
        <v>5</v>
      </c>
      <c r="D51" s="419" t="s">
        <v>440</v>
      </c>
      <c r="E51" s="413">
        <v>205567779</v>
      </c>
      <c r="F51" s="409"/>
      <c r="G51" s="410"/>
      <c r="H51" s="403"/>
    </row>
    <row r="52" spans="1:8" ht="11.45" customHeight="1">
      <c r="A52" s="404"/>
      <c r="B52" s="417"/>
      <c r="C52" s="418"/>
      <c r="D52" s="419"/>
      <c r="E52" s="413"/>
      <c r="F52" s="409"/>
      <c r="G52" s="410"/>
      <c r="H52" s="403"/>
    </row>
    <row r="53" spans="1:8" ht="15" customHeight="1">
      <c r="A53" s="396">
        <v>2</v>
      </c>
      <c r="B53" s="420"/>
      <c r="C53" s="421"/>
      <c r="D53" s="399" t="s">
        <v>464</v>
      </c>
      <c r="E53" s="400">
        <v>12782875528</v>
      </c>
      <c r="F53" s="401">
        <v>57.19</v>
      </c>
      <c r="G53" s="403"/>
      <c r="H53" s="403"/>
    </row>
    <row r="54" spans="1:8" ht="15" customHeight="1">
      <c r="A54" s="404"/>
      <c r="B54" s="405">
        <v>1</v>
      </c>
      <c r="C54" s="414"/>
      <c r="D54" s="407" t="s">
        <v>465</v>
      </c>
      <c r="E54" s="408">
        <v>103407678</v>
      </c>
      <c r="F54" s="409"/>
      <c r="G54" s="410"/>
      <c r="H54" s="403"/>
    </row>
    <row r="55" spans="1:8" ht="15" customHeight="1">
      <c r="A55" s="404"/>
      <c r="B55" s="405"/>
      <c r="C55" s="406">
        <v>1</v>
      </c>
      <c r="D55" s="412" t="s">
        <v>466</v>
      </c>
      <c r="E55" s="413">
        <v>0</v>
      </c>
      <c r="F55" s="409"/>
      <c r="G55" s="410"/>
      <c r="H55" s="403"/>
    </row>
    <row r="56" spans="1:8" ht="15" customHeight="1">
      <c r="A56" s="404"/>
      <c r="B56" s="405"/>
      <c r="C56" s="406">
        <v>2</v>
      </c>
      <c r="D56" s="412" t="s">
        <v>467</v>
      </c>
      <c r="E56" s="413">
        <v>0</v>
      </c>
      <c r="F56" s="409"/>
      <c r="G56" s="410"/>
      <c r="H56" s="403"/>
    </row>
    <row r="57" spans="1:8" ht="12" customHeight="1">
      <c r="A57" s="404"/>
      <c r="B57" s="405"/>
      <c r="C57" s="406">
        <v>3</v>
      </c>
      <c r="D57" s="422" t="s">
        <v>468</v>
      </c>
      <c r="E57" s="413">
        <v>0</v>
      </c>
      <c r="F57" s="409"/>
      <c r="G57" s="410"/>
      <c r="H57" s="403"/>
    </row>
    <row r="58" spans="1:8" ht="15" customHeight="1">
      <c r="A58" s="404"/>
      <c r="B58" s="411"/>
      <c r="C58" s="406">
        <v>4</v>
      </c>
      <c r="D58" s="412" t="s">
        <v>469</v>
      </c>
      <c r="E58" s="413">
        <v>1350000</v>
      </c>
      <c r="F58" s="409"/>
      <c r="G58" s="410"/>
      <c r="H58" s="403"/>
    </row>
    <row r="59" spans="1:8" ht="15" customHeight="1">
      <c r="A59" s="404"/>
      <c r="B59" s="411"/>
      <c r="C59" s="406">
        <v>5</v>
      </c>
      <c r="D59" s="412" t="s">
        <v>470</v>
      </c>
      <c r="E59" s="413">
        <v>49404230</v>
      </c>
      <c r="F59" s="409"/>
      <c r="G59" s="410"/>
      <c r="H59" s="403"/>
    </row>
    <row r="60" spans="1:8" ht="16.899999999999999" customHeight="1">
      <c r="A60" s="404"/>
      <c r="B60" s="411"/>
      <c r="C60" s="406">
        <v>6</v>
      </c>
      <c r="D60" s="422" t="s">
        <v>471</v>
      </c>
      <c r="E60" s="413">
        <v>52653448</v>
      </c>
      <c r="F60" s="409"/>
      <c r="G60" s="410"/>
      <c r="H60" s="403"/>
    </row>
    <row r="61" spans="1:8" ht="15" customHeight="1" thickBot="1">
      <c r="A61" s="436"/>
      <c r="B61" s="894">
        <v>2</v>
      </c>
      <c r="C61" s="895"/>
      <c r="D61" s="896" t="s">
        <v>472</v>
      </c>
      <c r="E61" s="897">
        <v>730533687</v>
      </c>
      <c r="F61" s="898"/>
      <c r="G61" s="410"/>
      <c r="H61" s="403"/>
    </row>
    <row r="62" spans="1:8" ht="14.1" customHeight="1" thickTop="1">
      <c r="A62" s="404"/>
      <c r="B62" s="411"/>
      <c r="C62" s="406">
        <v>1</v>
      </c>
      <c r="D62" s="422" t="s">
        <v>473</v>
      </c>
      <c r="E62" s="413">
        <v>359976126</v>
      </c>
      <c r="F62" s="409"/>
      <c r="G62" s="410"/>
      <c r="H62" s="403"/>
    </row>
    <row r="63" spans="1:8" ht="14.1" customHeight="1">
      <c r="A63" s="404"/>
      <c r="B63" s="411"/>
      <c r="C63" s="406">
        <v>2</v>
      </c>
      <c r="D63" s="422" t="s">
        <v>474</v>
      </c>
      <c r="E63" s="413">
        <v>1392348</v>
      </c>
      <c r="F63" s="409"/>
      <c r="G63" s="410"/>
      <c r="H63" s="403"/>
    </row>
    <row r="64" spans="1:8" ht="14.1" customHeight="1">
      <c r="A64" s="404"/>
      <c r="B64" s="411"/>
      <c r="C64" s="406">
        <v>3</v>
      </c>
      <c r="D64" s="422" t="s">
        <v>475</v>
      </c>
      <c r="E64" s="413">
        <v>249399095</v>
      </c>
      <c r="F64" s="409"/>
      <c r="G64" s="410"/>
      <c r="H64" s="403"/>
    </row>
    <row r="65" spans="1:8" ht="14.1" customHeight="1">
      <c r="A65" s="404"/>
      <c r="B65" s="411"/>
      <c r="C65" s="406">
        <v>4</v>
      </c>
      <c r="D65" s="412" t="s">
        <v>476</v>
      </c>
      <c r="E65" s="413">
        <v>26629763</v>
      </c>
      <c r="F65" s="409"/>
      <c r="G65" s="410"/>
      <c r="H65" s="403"/>
    </row>
    <row r="66" spans="1:8" ht="14.1" customHeight="1">
      <c r="A66" s="404"/>
      <c r="B66" s="411"/>
      <c r="C66" s="406">
        <v>5</v>
      </c>
      <c r="D66" s="412" t="s">
        <v>477</v>
      </c>
      <c r="E66" s="413">
        <v>93136355</v>
      </c>
      <c r="F66" s="409"/>
      <c r="G66" s="410"/>
      <c r="H66" s="403"/>
    </row>
    <row r="67" spans="1:8" ht="14.1" customHeight="1">
      <c r="A67" s="404"/>
      <c r="B67" s="411"/>
      <c r="C67" s="406">
        <v>6</v>
      </c>
      <c r="D67" s="412" t="s">
        <v>478</v>
      </c>
      <c r="E67" s="413">
        <v>0</v>
      </c>
      <c r="F67" s="409"/>
      <c r="G67" s="410"/>
      <c r="H67" s="403"/>
    </row>
    <row r="68" spans="1:8" ht="14.1" customHeight="1">
      <c r="A68" s="404"/>
      <c r="B68" s="411"/>
      <c r="C68" s="406">
        <v>7</v>
      </c>
      <c r="D68" s="412" t="s">
        <v>479</v>
      </c>
      <c r="E68" s="413">
        <v>0</v>
      </c>
      <c r="F68" s="409"/>
      <c r="G68" s="410"/>
      <c r="H68" s="403"/>
    </row>
    <row r="69" spans="1:8" ht="15" customHeight="1">
      <c r="A69" s="404"/>
      <c r="B69" s="405">
        <v>3</v>
      </c>
      <c r="C69" s="414"/>
      <c r="D69" s="407" t="s">
        <v>480</v>
      </c>
      <c r="E69" s="408">
        <v>2688426508</v>
      </c>
      <c r="F69" s="409"/>
      <c r="G69" s="410"/>
      <c r="H69" s="403"/>
    </row>
    <row r="70" spans="1:8" ht="15" customHeight="1">
      <c r="A70" s="404"/>
      <c r="B70" s="411"/>
      <c r="C70" s="406">
        <v>1</v>
      </c>
      <c r="D70" s="412" t="s">
        <v>481</v>
      </c>
      <c r="E70" s="413">
        <v>1947364078</v>
      </c>
      <c r="F70" s="409"/>
      <c r="G70" s="410"/>
      <c r="H70" s="403"/>
    </row>
    <row r="71" spans="1:8" ht="15" customHeight="1">
      <c r="A71" s="404"/>
      <c r="B71" s="411"/>
      <c r="C71" s="406">
        <v>2</v>
      </c>
      <c r="D71" s="412" t="s">
        <v>482</v>
      </c>
      <c r="E71" s="413">
        <v>599073234</v>
      </c>
      <c r="F71" s="409"/>
      <c r="G71" s="410"/>
      <c r="H71" s="403"/>
    </row>
    <row r="72" spans="1:8" ht="15" customHeight="1">
      <c r="A72" s="404"/>
      <c r="B72" s="411"/>
      <c r="C72" s="406">
        <v>3</v>
      </c>
      <c r="D72" s="412" t="s">
        <v>483</v>
      </c>
      <c r="E72" s="413">
        <v>28305544</v>
      </c>
      <c r="F72" s="409"/>
      <c r="G72" s="410"/>
      <c r="H72" s="403"/>
    </row>
    <row r="73" spans="1:8" ht="15" customHeight="1">
      <c r="A73" s="404"/>
      <c r="B73" s="411"/>
      <c r="C73" s="406">
        <v>4</v>
      </c>
      <c r="D73" s="412" t="s">
        <v>484</v>
      </c>
      <c r="E73" s="413">
        <v>61536887</v>
      </c>
      <c r="F73" s="409"/>
      <c r="G73" s="410"/>
      <c r="H73" s="403"/>
    </row>
    <row r="74" spans="1:8" ht="15" customHeight="1">
      <c r="A74" s="404"/>
      <c r="B74" s="411"/>
      <c r="C74" s="406">
        <v>5</v>
      </c>
      <c r="D74" s="412" t="s">
        <v>485</v>
      </c>
      <c r="E74" s="413">
        <v>52146765</v>
      </c>
      <c r="F74" s="409"/>
      <c r="G74" s="410"/>
      <c r="H74" s="403"/>
    </row>
    <row r="75" spans="1:8" ht="25.5">
      <c r="A75" s="404"/>
      <c r="B75" s="405">
        <v>4</v>
      </c>
      <c r="C75" s="414"/>
      <c r="D75" s="424" t="s">
        <v>486</v>
      </c>
      <c r="E75" s="408">
        <v>393605358</v>
      </c>
      <c r="F75" s="425"/>
      <c r="G75" s="410"/>
      <c r="H75" s="403"/>
    </row>
    <row r="76" spans="1:8" ht="14.25">
      <c r="A76" s="404"/>
      <c r="B76" s="411"/>
      <c r="C76" s="406">
        <v>1</v>
      </c>
      <c r="D76" s="426" t="s">
        <v>487</v>
      </c>
      <c r="E76" s="413">
        <v>211833126</v>
      </c>
      <c r="F76" s="425"/>
      <c r="G76" s="410"/>
      <c r="H76" s="403"/>
    </row>
    <row r="77" spans="1:8" ht="14.25">
      <c r="A77" s="404"/>
      <c r="B77" s="411"/>
      <c r="C77" s="406">
        <v>2</v>
      </c>
      <c r="D77" s="426" t="s">
        <v>488</v>
      </c>
      <c r="E77" s="413">
        <v>129812820</v>
      </c>
      <c r="F77" s="425"/>
      <c r="G77" s="410"/>
      <c r="H77" s="403"/>
    </row>
    <row r="78" spans="1:8" ht="14.25">
      <c r="A78" s="404"/>
      <c r="B78" s="411"/>
      <c r="C78" s="406">
        <v>3</v>
      </c>
      <c r="D78" s="426" t="s">
        <v>489</v>
      </c>
      <c r="E78" s="413">
        <v>51959412</v>
      </c>
      <c r="F78" s="425"/>
      <c r="G78" s="410"/>
      <c r="H78" s="403"/>
    </row>
    <row r="79" spans="1:8" ht="14.25">
      <c r="A79" s="404"/>
      <c r="B79" s="411"/>
      <c r="C79" s="406">
        <v>4</v>
      </c>
      <c r="D79" s="426" t="s">
        <v>490</v>
      </c>
      <c r="E79" s="413">
        <v>0</v>
      </c>
      <c r="F79" s="425"/>
      <c r="G79" s="410"/>
      <c r="H79" s="403"/>
    </row>
    <row r="80" spans="1:8" ht="15" customHeight="1">
      <c r="A80" s="404"/>
      <c r="B80" s="405">
        <v>5</v>
      </c>
      <c r="C80" s="414"/>
      <c r="D80" s="407" t="s">
        <v>491</v>
      </c>
      <c r="E80" s="408">
        <v>8171863935</v>
      </c>
      <c r="F80" s="409"/>
      <c r="G80" s="410"/>
      <c r="H80" s="403"/>
    </row>
    <row r="81" spans="1:8" ht="15" customHeight="1">
      <c r="A81" s="404"/>
      <c r="B81" s="411"/>
      <c r="C81" s="406">
        <v>1</v>
      </c>
      <c r="D81" s="412" t="s">
        <v>492</v>
      </c>
      <c r="E81" s="413">
        <v>5539012514</v>
      </c>
      <c r="F81" s="409"/>
      <c r="G81" s="410"/>
      <c r="H81" s="403"/>
    </row>
    <row r="82" spans="1:8" ht="15" customHeight="1">
      <c r="A82" s="404"/>
      <c r="B82" s="411"/>
      <c r="C82" s="406">
        <v>2</v>
      </c>
      <c r="D82" s="412" t="s">
        <v>493</v>
      </c>
      <c r="E82" s="413">
        <v>609458578</v>
      </c>
      <c r="F82" s="409"/>
      <c r="G82" s="410"/>
      <c r="H82" s="403"/>
    </row>
    <row r="83" spans="1:8" ht="15" customHeight="1">
      <c r="A83" s="404"/>
      <c r="B83" s="411"/>
      <c r="C83" s="406">
        <v>3</v>
      </c>
      <c r="D83" s="412" t="s">
        <v>494</v>
      </c>
      <c r="E83" s="413">
        <v>1340181248</v>
      </c>
      <c r="F83" s="409"/>
      <c r="G83" s="410"/>
      <c r="H83" s="403"/>
    </row>
    <row r="84" spans="1:8" ht="15" customHeight="1">
      <c r="A84" s="404"/>
      <c r="B84" s="411"/>
      <c r="C84" s="406">
        <v>4</v>
      </c>
      <c r="D84" s="412" t="s">
        <v>495</v>
      </c>
      <c r="E84" s="413">
        <v>23857036</v>
      </c>
      <c r="F84" s="409"/>
      <c r="G84" s="410"/>
      <c r="H84" s="403"/>
    </row>
    <row r="85" spans="1:8" ht="15" customHeight="1">
      <c r="A85" s="404"/>
      <c r="B85" s="411"/>
      <c r="C85" s="406">
        <v>5</v>
      </c>
      <c r="D85" s="412" t="s">
        <v>29</v>
      </c>
      <c r="E85" s="413">
        <v>90050903</v>
      </c>
      <c r="F85" s="409"/>
      <c r="G85" s="410"/>
      <c r="H85" s="403"/>
    </row>
    <row r="86" spans="1:8" ht="15" customHeight="1">
      <c r="A86" s="404"/>
      <c r="B86" s="411"/>
      <c r="C86" s="406">
        <v>6</v>
      </c>
      <c r="D86" s="412" t="s">
        <v>496</v>
      </c>
      <c r="E86" s="413">
        <v>569303656</v>
      </c>
      <c r="F86" s="409"/>
      <c r="G86" s="410"/>
      <c r="H86" s="403"/>
    </row>
    <row r="87" spans="1:8" ht="15" customHeight="1">
      <c r="A87" s="404"/>
      <c r="B87" s="405">
        <v>6</v>
      </c>
      <c r="C87" s="414"/>
      <c r="D87" s="407" t="s">
        <v>497</v>
      </c>
      <c r="E87" s="408">
        <v>415497108</v>
      </c>
      <c r="F87" s="409"/>
      <c r="G87" s="410"/>
      <c r="H87" s="403"/>
    </row>
    <row r="88" spans="1:8" ht="15" customHeight="1">
      <c r="A88" s="404"/>
      <c r="B88" s="405"/>
      <c r="C88" s="406">
        <v>1</v>
      </c>
      <c r="D88" s="412" t="s">
        <v>498</v>
      </c>
      <c r="E88" s="413">
        <v>0</v>
      </c>
      <c r="F88" s="409"/>
      <c r="G88" s="410"/>
      <c r="H88" s="403"/>
    </row>
    <row r="89" spans="1:8" ht="15" customHeight="1">
      <c r="A89" s="404"/>
      <c r="B89" s="405"/>
      <c r="C89" s="406">
        <v>2</v>
      </c>
      <c r="D89" s="412" t="s">
        <v>499</v>
      </c>
      <c r="E89" s="413">
        <v>48413393</v>
      </c>
      <c r="F89" s="409"/>
      <c r="G89" s="410"/>
      <c r="H89" s="403"/>
    </row>
    <row r="90" spans="1:8" ht="15" customHeight="1">
      <c r="A90" s="404"/>
      <c r="B90" s="405"/>
      <c r="C90" s="406">
        <v>3</v>
      </c>
      <c r="D90" s="412" t="s">
        <v>500</v>
      </c>
      <c r="E90" s="413">
        <v>0</v>
      </c>
      <c r="F90" s="409"/>
      <c r="G90" s="410"/>
      <c r="H90" s="403"/>
    </row>
    <row r="91" spans="1:8" ht="15" customHeight="1">
      <c r="A91" s="404"/>
      <c r="B91" s="405"/>
      <c r="C91" s="406">
        <v>4</v>
      </c>
      <c r="D91" s="412" t="s">
        <v>501</v>
      </c>
      <c r="E91" s="413">
        <v>0</v>
      </c>
      <c r="F91" s="409"/>
      <c r="G91" s="410"/>
      <c r="H91" s="403"/>
    </row>
    <row r="92" spans="1:8" ht="15" customHeight="1">
      <c r="A92" s="404"/>
      <c r="B92" s="405"/>
      <c r="C92" s="406">
        <v>5</v>
      </c>
      <c r="D92" s="412" t="s">
        <v>502</v>
      </c>
      <c r="E92" s="413">
        <v>0</v>
      </c>
      <c r="F92" s="409"/>
      <c r="G92" s="410"/>
      <c r="H92" s="403"/>
    </row>
    <row r="93" spans="1:8" ht="15" customHeight="1">
      <c r="A93" s="404"/>
      <c r="B93" s="405"/>
      <c r="C93" s="406">
        <v>6</v>
      </c>
      <c r="D93" s="412" t="s">
        <v>503</v>
      </c>
      <c r="E93" s="413">
        <v>0</v>
      </c>
      <c r="F93" s="409"/>
      <c r="G93" s="410"/>
      <c r="H93" s="403"/>
    </row>
    <row r="94" spans="1:8" ht="15" customHeight="1">
      <c r="A94" s="404"/>
      <c r="B94" s="411"/>
      <c r="C94" s="406">
        <v>7</v>
      </c>
      <c r="D94" s="412" t="s">
        <v>504</v>
      </c>
      <c r="E94" s="413">
        <v>0</v>
      </c>
      <c r="F94" s="409"/>
      <c r="G94" s="410"/>
      <c r="H94" s="403"/>
    </row>
    <row r="95" spans="1:8" ht="15" customHeight="1">
      <c r="A95" s="404"/>
      <c r="B95" s="411"/>
      <c r="C95" s="406">
        <v>8</v>
      </c>
      <c r="D95" s="412" t="s">
        <v>505</v>
      </c>
      <c r="E95" s="413">
        <v>367083715</v>
      </c>
      <c r="F95" s="409"/>
      <c r="G95" s="410"/>
      <c r="H95" s="403"/>
    </row>
    <row r="96" spans="1:8" ht="15" customHeight="1">
      <c r="A96" s="404"/>
      <c r="B96" s="411"/>
      <c r="C96" s="406">
        <v>9</v>
      </c>
      <c r="D96" s="412" t="s">
        <v>506</v>
      </c>
      <c r="E96" s="413">
        <v>0</v>
      </c>
      <c r="F96" s="409"/>
      <c r="G96" s="410"/>
      <c r="H96" s="403"/>
    </row>
    <row r="97" spans="1:8" ht="15" customHeight="1">
      <c r="A97" s="404"/>
      <c r="B97" s="405">
        <v>7</v>
      </c>
      <c r="C97" s="414"/>
      <c r="D97" s="407" t="s">
        <v>507</v>
      </c>
      <c r="E97" s="408">
        <v>279541254</v>
      </c>
      <c r="F97" s="409"/>
      <c r="G97" s="410"/>
      <c r="H97" s="403"/>
    </row>
    <row r="98" spans="1:8" ht="12.75" customHeight="1">
      <c r="A98" s="404"/>
      <c r="B98" s="417"/>
      <c r="C98" s="418">
        <v>1</v>
      </c>
      <c r="D98" s="419" t="s">
        <v>508</v>
      </c>
      <c r="E98" s="413">
        <v>279541254</v>
      </c>
      <c r="F98" s="409"/>
      <c r="G98" s="410"/>
      <c r="H98" s="403"/>
    </row>
    <row r="99" spans="1:8" ht="9" customHeight="1">
      <c r="A99" s="404"/>
      <c r="B99" s="417"/>
      <c r="C99" s="418"/>
      <c r="D99" s="419"/>
      <c r="E99" s="413"/>
      <c r="F99" s="409"/>
      <c r="G99" s="410"/>
      <c r="H99" s="403"/>
    </row>
    <row r="100" spans="1:8" ht="15" customHeight="1">
      <c r="A100" s="396">
        <v>3</v>
      </c>
      <c r="B100" s="397"/>
      <c r="C100" s="398"/>
      <c r="D100" s="399" t="s">
        <v>509</v>
      </c>
      <c r="E100" s="400">
        <v>756887214</v>
      </c>
      <c r="F100" s="401">
        <v>3.39</v>
      </c>
      <c r="G100" s="403"/>
      <c r="H100" s="403"/>
    </row>
    <row r="101" spans="1:8" ht="24" customHeight="1">
      <c r="A101" s="404"/>
      <c r="B101" s="405">
        <v>1</v>
      </c>
      <c r="C101" s="414"/>
      <c r="D101" s="427" t="s">
        <v>510</v>
      </c>
      <c r="E101" s="408">
        <v>136194139</v>
      </c>
      <c r="F101" s="425"/>
      <c r="G101" s="410"/>
      <c r="H101" s="403"/>
    </row>
    <row r="102" spans="1:8" ht="14.25">
      <c r="A102" s="404"/>
      <c r="B102" s="411"/>
      <c r="C102" s="406">
        <v>1</v>
      </c>
      <c r="D102" s="428" t="s">
        <v>511</v>
      </c>
      <c r="E102" s="413">
        <v>123717417</v>
      </c>
      <c r="F102" s="425"/>
      <c r="G102" s="410"/>
      <c r="H102" s="403"/>
    </row>
    <row r="103" spans="1:8" ht="14.25">
      <c r="A103" s="404"/>
      <c r="B103" s="411"/>
      <c r="C103" s="406">
        <v>2</v>
      </c>
      <c r="D103" s="426" t="s">
        <v>512</v>
      </c>
      <c r="E103" s="413">
        <v>12476722</v>
      </c>
      <c r="F103" s="425"/>
      <c r="G103" s="410"/>
      <c r="H103" s="403"/>
    </row>
    <row r="104" spans="1:8" ht="15" customHeight="1">
      <c r="A104" s="404"/>
      <c r="B104" s="405">
        <v>2</v>
      </c>
      <c r="C104" s="414"/>
      <c r="D104" s="407" t="s">
        <v>513</v>
      </c>
      <c r="E104" s="408">
        <v>257165042</v>
      </c>
      <c r="F104" s="409"/>
      <c r="G104" s="410"/>
      <c r="H104" s="403"/>
    </row>
    <row r="105" spans="1:8" ht="15" customHeight="1">
      <c r="A105" s="404"/>
      <c r="B105" s="411"/>
      <c r="C105" s="406">
        <v>1</v>
      </c>
      <c r="D105" s="412" t="s">
        <v>514</v>
      </c>
      <c r="E105" s="413">
        <v>212999807</v>
      </c>
      <c r="F105" s="409"/>
      <c r="G105" s="410"/>
      <c r="H105" s="403"/>
    </row>
    <row r="106" spans="1:8" ht="15" customHeight="1">
      <c r="A106" s="404"/>
      <c r="B106" s="411"/>
      <c r="C106" s="406">
        <v>2</v>
      </c>
      <c r="D106" s="412" t="s">
        <v>515</v>
      </c>
      <c r="E106" s="413">
        <v>2194879</v>
      </c>
      <c r="F106" s="409"/>
      <c r="G106" s="410"/>
      <c r="H106" s="403"/>
    </row>
    <row r="107" spans="1:8" ht="15" customHeight="1">
      <c r="A107" s="404"/>
      <c r="B107" s="411"/>
      <c r="C107" s="406">
        <v>3</v>
      </c>
      <c r="D107" s="422" t="s">
        <v>516</v>
      </c>
      <c r="E107" s="413">
        <v>41970356</v>
      </c>
      <c r="F107" s="409"/>
      <c r="G107" s="410"/>
      <c r="H107" s="403"/>
    </row>
    <row r="108" spans="1:8" ht="15" customHeight="1">
      <c r="A108" s="404"/>
      <c r="B108" s="411"/>
      <c r="C108" s="406">
        <v>4</v>
      </c>
      <c r="D108" s="422" t="s">
        <v>517</v>
      </c>
      <c r="E108" s="413">
        <v>0</v>
      </c>
      <c r="F108" s="409"/>
      <c r="G108" s="410"/>
      <c r="H108" s="403"/>
    </row>
    <row r="109" spans="1:8" ht="15" customHeight="1" thickBot="1">
      <c r="A109" s="436"/>
      <c r="B109" s="437"/>
      <c r="C109" s="438">
        <v>5</v>
      </c>
      <c r="D109" s="899" t="s">
        <v>518</v>
      </c>
      <c r="E109" s="900">
        <v>0</v>
      </c>
      <c r="F109" s="898"/>
      <c r="G109" s="410"/>
      <c r="H109" s="403"/>
    </row>
    <row r="110" spans="1:8" ht="15" customHeight="1" thickTop="1">
      <c r="A110" s="404"/>
      <c r="B110" s="411"/>
      <c r="C110" s="406">
        <v>6</v>
      </c>
      <c r="D110" s="422" t="s">
        <v>519</v>
      </c>
      <c r="E110" s="413">
        <v>0</v>
      </c>
      <c r="F110" s="409"/>
      <c r="G110" s="410"/>
      <c r="H110" s="403"/>
    </row>
    <row r="111" spans="1:8" ht="15" customHeight="1">
      <c r="A111" s="404"/>
      <c r="B111" s="405">
        <v>3</v>
      </c>
      <c r="C111" s="414"/>
      <c r="D111" s="423" t="s">
        <v>520</v>
      </c>
      <c r="E111" s="408">
        <v>77671083</v>
      </c>
      <c r="F111" s="409"/>
      <c r="G111" s="410"/>
      <c r="H111" s="403"/>
    </row>
    <row r="112" spans="1:8" ht="15" customHeight="1">
      <c r="A112" s="404"/>
      <c r="B112" s="411"/>
      <c r="C112" s="406">
        <v>1</v>
      </c>
      <c r="D112" s="422" t="s">
        <v>521</v>
      </c>
      <c r="E112" s="413">
        <v>0</v>
      </c>
      <c r="F112" s="409"/>
      <c r="G112" s="410"/>
      <c r="H112" s="403"/>
    </row>
    <row r="113" spans="1:8" ht="15" customHeight="1">
      <c r="A113" s="404"/>
      <c r="B113" s="411"/>
      <c r="C113" s="406">
        <v>2</v>
      </c>
      <c r="D113" s="422" t="s">
        <v>522</v>
      </c>
      <c r="E113" s="413">
        <v>0</v>
      </c>
      <c r="F113" s="409"/>
      <c r="G113" s="410"/>
      <c r="H113" s="403"/>
    </row>
    <row r="114" spans="1:8" ht="15" customHeight="1">
      <c r="A114" s="404"/>
      <c r="B114" s="411"/>
      <c r="C114" s="406">
        <v>3</v>
      </c>
      <c r="D114" s="422" t="s">
        <v>523</v>
      </c>
      <c r="E114" s="413">
        <v>0</v>
      </c>
      <c r="F114" s="409"/>
      <c r="G114" s="410"/>
      <c r="H114" s="403"/>
    </row>
    <row r="115" spans="1:8" ht="13.5" customHeight="1">
      <c r="A115" s="404"/>
      <c r="B115" s="411"/>
      <c r="C115" s="406">
        <v>4</v>
      </c>
      <c r="D115" s="412" t="s">
        <v>524</v>
      </c>
      <c r="E115" s="413">
        <v>0</v>
      </c>
      <c r="F115" s="409"/>
      <c r="G115" s="410"/>
      <c r="H115" s="403"/>
    </row>
    <row r="116" spans="1:8" ht="15" customHeight="1">
      <c r="A116" s="404"/>
      <c r="B116" s="411"/>
      <c r="C116" s="406">
        <v>5</v>
      </c>
      <c r="D116" s="412" t="s">
        <v>525</v>
      </c>
      <c r="E116" s="413">
        <v>77671083</v>
      </c>
      <c r="F116" s="409"/>
      <c r="G116" s="410"/>
      <c r="H116" s="403"/>
    </row>
    <row r="117" spans="1:8" ht="15" customHeight="1">
      <c r="A117" s="404"/>
      <c r="B117" s="411"/>
      <c r="C117" s="406">
        <v>6</v>
      </c>
      <c r="D117" s="412" t="s">
        <v>526</v>
      </c>
      <c r="E117" s="413">
        <v>0</v>
      </c>
      <c r="F117" s="409"/>
      <c r="G117" s="410"/>
      <c r="H117" s="403"/>
    </row>
    <row r="118" spans="1:8" ht="15" customHeight="1">
      <c r="A118" s="404"/>
      <c r="B118" s="405">
        <v>4</v>
      </c>
      <c r="C118" s="414"/>
      <c r="D118" s="407" t="s">
        <v>527</v>
      </c>
      <c r="E118" s="408">
        <v>0</v>
      </c>
      <c r="F118" s="409"/>
      <c r="G118" s="410"/>
      <c r="H118" s="403"/>
    </row>
    <row r="119" spans="1:8" ht="12.6" customHeight="1">
      <c r="A119" s="404"/>
      <c r="B119" s="411"/>
      <c r="C119" s="406">
        <v>1</v>
      </c>
      <c r="D119" s="412" t="s">
        <v>528</v>
      </c>
      <c r="E119" s="413">
        <v>0</v>
      </c>
      <c r="F119" s="409"/>
      <c r="G119" s="410"/>
      <c r="H119" s="403"/>
    </row>
    <row r="120" spans="1:8" ht="15" customHeight="1">
      <c r="A120" s="404"/>
      <c r="B120" s="411"/>
      <c r="C120" s="406">
        <v>2</v>
      </c>
      <c r="D120" s="412" t="s">
        <v>529</v>
      </c>
      <c r="E120" s="413">
        <v>0</v>
      </c>
      <c r="F120" s="409"/>
      <c r="G120" s="410"/>
      <c r="H120" s="403"/>
    </row>
    <row r="121" spans="1:8" ht="15" customHeight="1">
      <c r="A121" s="404"/>
      <c r="B121" s="411"/>
      <c r="C121" s="406">
        <v>3</v>
      </c>
      <c r="D121" s="412" t="s">
        <v>530</v>
      </c>
      <c r="E121" s="413">
        <v>0</v>
      </c>
      <c r="F121" s="409"/>
      <c r="G121" s="410"/>
      <c r="H121" s="403"/>
    </row>
    <row r="122" spans="1:8" ht="15" customHeight="1">
      <c r="A122" s="404"/>
      <c r="B122" s="405">
        <v>5</v>
      </c>
      <c r="C122" s="414"/>
      <c r="D122" s="407" t="s">
        <v>531</v>
      </c>
      <c r="E122" s="408">
        <v>9284645</v>
      </c>
      <c r="F122" s="409"/>
      <c r="G122" s="410"/>
      <c r="H122" s="403"/>
    </row>
    <row r="123" spans="1:8" ht="15" customHeight="1">
      <c r="A123" s="404"/>
      <c r="B123" s="411"/>
      <c r="C123" s="406">
        <v>1</v>
      </c>
      <c r="D123" s="412" t="s">
        <v>532</v>
      </c>
      <c r="E123" s="413">
        <v>9284645</v>
      </c>
      <c r="F123" s="409"/>
      <c r="G123" s="410"/>
      <c r="H123" s="403"/>
    </row>
    <row r="124" spans="1:8" ht="15" customHeight="1">
      <c r="A124" s="404"/>
      <c r="B124" s="411"/>
      <c r="C124" s="406">
        <v>2</v>
      </c>
      <c r="D124" s="412" t="s">
        <v>533</v>
      </c>
      <c r="E124" s="413">
        <v>0</v>
      </c>
      <c r="F124" s="409"/>
      <c r="G124" s="410"/>
      <c r="H124" s="403"/>
    </row>
    <row r="125" spans="1:8" ht="15" customHeight="1">
      <c r="A125" s="404"/>
      <c r="B125" s="411"/>
      <c r="C125" s="406">
        <v>3</v>
      </c>
      <c r="D125" s="412" t="s">
        <v>534</v>
      </c>
      <c r="E125" s="413">
        <v>0</v>
      </c>
      <c r="F125" s="409"/>
      <c r="G125" s="410"/>
      <c r="H125" s="403"/>
    </row>
    <row r="126" spans="1:8" ht="15" customHeight="1">
      <c r="A126" s="404"/>
      <c r="B126" s="411"/>
      <c r="C126" s="406">
        <v>4</v>
      </c>
      <c r="D126" s="412" t="s">
        <v>535</v>
      </c>
      <c r="E126" s="413">
        <v>0</v>
      </c>
      <c r="F126" s="409"/>
      <c r="G126" s="410"/>
      <c r="H126" s="403"/>
    </row>
    <row r="127" spans="1:8" ht="15.6" customHeight="1">
      <c r="A127" s="404"/>
      <c r="B127" s="411"/>
      <c r="C127" s="406">
        <v>5</v>
      </c>
      <c r="D127" s="416" t="s">
        <v>536</v>
      </c>
      <c r="E127" s="413">
        <v>0</v>
      </c>
      <c r="F127" s="409"/>
      <c r="G127" s="410"/>
      <c r="H127" s="403"/>
    </row>
    <row r="128" spans="1:8" ht="16.5" customHeight="1">
      <c r="A128" s="404"/>
      <c r="B128" s="411"/>
      <c r="C128" s="406">
        <v>6</v>
      </c>
      <c r="D128" s="416" t="s">
        <v>537</v>
      </c>
      <c r="E128" s="413">
        <v>0</v>
      </c>
      <c r="F128" s="409"/>
      <c r="G128" s="410"/>
      <c r="H128" s="403"/>
    </row>
    <row r="129" spans="1:8" ht="15" customHeight="1">
      <c r="A129" s="404"/>
      <c r="B129" s="405">
        <v>6</v>
      </c>
      <c r="C129" s="414"/>
      <c r="D129" s="407" t="s">
        <v>538</v>
      </c>
      <c r="E129" s="408">
        <v>189927610</v>
      </c>
      <c r="F129" s="409"/>
      <c r="G129" s="410"/>
      <c r="H129" s="403"/>
    </row>
    <row r="130" spans="1:8" ht="15" customHeight="1">
      <c r="A130" s="404"/>
      <c r="B130" s="411"/>
      <c r="C130" s="406">
        <v>1</v>
      </c>
      <c r="D130" s="412" t="s">
        <v>539</v>
      </c>
      <c r="E130" s="413">
        <v>189927610</v>
      </c>
      <c r="F130" s="409"/>
      <c r="G130" s="410"/>
      <c r="H130" s="403"/>
    </row>
    <row r="131" spans="1:8" ht="15" customHeight="1">
      <c r="A131" s="404"/>
      <c r="B131" s="405">
        <v>7</v>
      </c>
      <c r="C131" s="414"/>
      <c r="D131" s="407" t="s">
        <v>540</v>
      </c>
      <c r="E131" s="408">
        <v>69649900</v>
      </c>
      <c r="F131" s="409"/>
      <c r="G131" s="410"/>
      <c r="H131" s="403"/>
    </row>
    <row r="132" spans="1:8" ht="15" customHeight="1">
      <c r="A132" s="404"/>
      <c r="B132" s="411"/>
      <c r="C132" s="406">
        <v>1</v>
      </c>
      <c r="D132" s="416" t="s">
        <v>541</v>
      </c>
      <c r="E132" s="413">
        <v>69649900</v>
      </c>
      <c r="F132" s="409"/>
      <c r="G132" s="410"/>
      <c r="H132" s="403"/>
    </row>
    <row r="133" spans="1:8" ht="15" customHeight="1">
      <c r="A133" s="404"/>
      <c r="B133" s="411"/>
      <c r="C133" s="406">
        <v>2</v>
      </c>
      <c r="D133" s="416" t="s">
        <v>542</v>
      </c>
      <c r="E133" s="413">
        <v>0</v>
      </c>
      <c r="F133" s="409"/>
      <c r="G133" s="410"/>
      <c r="H133" s="403"/>
    </row>
    <row r="134" spans="1:8" ht="15" customHeight="1">
      <c r="A134" s="404"/>
      <c r="B134" s="405">
        <v>8</v>
      </c>
      <c r="C134" s="414"/>
      <c r="D134" s="429" t="s">
        <v>543</v>
      </c>
      <c r="E134" s="408">
        <v>0</v>
      </c>
      <c r="F134" s="409"/>
      <c r="G134" s="410"/>
      <c r="H134" s="403"/>
    </row>
    <row r="135" spans="1:8" ht="14.1" customHeight="1">
      <c r="A135" s="404"/>
      <c r="B135" s="411"/>
      <c r="C135" s="406">
        <v>1</v>
      </c>
      <c r="D135" s="416" t="s">
        <v>544</v>
      </c>
      <c r="E135" s="413">
        <v>0</v>
      </c>
      <c r="F135" s="409"/>
      <c r="G135" s="410"/>
      <c r="H135" s="403"/>
    </row>
    <row r="136" spans="1:8" ht="14.1" customHeight="1">
      <c r="A136" s="404"/>
      <c r="B136" s="411"/>
      <c r="C136" s="406">
        <v>2</v>
      </c>
      <c r="D136" s="416" t="s">
        <v>545</v>
      </c>
      <c r="E136" s="413">
        <v>0</v>
      </c>
      <c r="F136" s="409"/>
      <c r="G136" s="410"/>
      <c r="H136" s="403"/>
    </row>
    <row r="137" spans="1:8" ht="14.1" customHeight="1">
      <c r="A137" s="404"/>
      <c r="B137" s="411"/>
      <c r="C137" s="406">
        <v>3</v>
      </c>
      <c r="D137" s="416" t="s">
        <v>546</v>
      </c>
      <c r="E137" s="413">
        <v>0</v>
      </c>
      <c r="F137" s="409"/>
      <c r="G137" s="410"/>
      <c r="H137" s="403"/>
    </row>
    <row r="138" spans="1:8" ht="14.1" customHeight="1">
      <c r="A138" s="404"/>
      <c r="B138" s="411"/>
      <c r="C138" s="406">
        <v>4</v>
      </c>
      <c r="D138" s="416" t="s">
        <v>547</v>
      </c>
      <c r="E138" s="413"/>
      <c r="F138" s="409"/>
      <c r="G138" s="410"/>
      <c r="H138" s="403"/>
    </row>
    <row r="139" spans="1:8" ht="15" customHeight="1">
      <c r="A139" s="404"/>
      <c r="B139" s="405">
        <v>9</v>
      </c>
      <c r="C139" s="414"/>
      <c r="D139" s="407" t="s">
        <v>548</v>
      </c>
      <c r="E139" s="408">
        <v>16994795</v>
      </c>
      <c r="F139" s="409"/>
      <c r="G139" s="410"/>
      <c r="H139" s="403"/>
    </row>
    <row r="140" spans="1:8" ht="15" customHeight="1">
      <c r="A140" s="404"/>
      <c r="B140" s="405"/>
      <c r="C140" s="406">
        <v>1</v>
      </c>
      <c r="D140" s="412" t="s">
        <v>549</v>
      </c>
      <c r="E140" s="413">
        <v>0</v>
      </c>
      <c r="F140" s="409"/>
      <c r="G140" s="410"/>
      <c r="H140" s="403"/>
    </row>
    <row r="141" spans="1:8" ht="15" customHeight="1">
      <c r="A141" s="404"/>
      <c r="B141" s="411"/>
      <c r="C141" s="406">
        <v>2</v>
      </c>
      <c r="D141" s="412" t="s">
        <v>550</v>
      </c>
      <c r="E141" s="413">
        <v>14563106</v>
      </c>
      <c r="F141" s="409"/>
      <c r="G141" s="410"/>
      <c r="H141" s="403"/>
    </row>
    <row r="142" spans="1:8" ht="15" customHeight="1">
      <c r="A142" s="404"/>
      <c r="B142" s="411"/>
      <c r="C142" s="406">
        <v>3</v>
      </c>
      <c r="D142" s="412" t="s">
        <v>551</v>
      </c>
      <c r="E142" s="413">
        <v>2431689</v>
      </c>
      <c r="F142" s="409"/>
      <c r="G142" s="410"/>
      <c r="H142" s="403"/>
    </row>
    <row r="143" spans="1:8" ht="15" customHeight="1">
      <c r="A143" s="396">
        <v>4</v>
      </c>
      <c r="B143" s="397"/>
      <c r="C143" s="398"/>
      <c r="D143" s="399" t="s">
        <v>552</v>
      </c>
      <c r="E143" s="400">
        <v>4770435481</v>
      </c>
      <c r="F143" s="401">
        <v>21.34</v>
      </c>
      <c r="G143" s="403"/>
      <c r="H143" s="403"/>
    </row>
    <row r="144" spans="1:8" ht="27" customHeight="1">
      <c r="A144" s="430"/>
      <c r="B144" s="405">
        <v>1</v>
      </c>
      <c r="C144" s="414"/>
      <c r="D144" s="423" t="s">
        <v>553</v>
      </c>
      <c r="E144" s="408">
        <v>223144349</v>
      </c>
      <c r="F144" s="425"/>
      <c r="G144" s="410"/>
      <c r="H144" s="403"/>
    </row>
    <row r="145" spans="1:10" ht="15" customHeight="1">
      <c r="A145" s="430"/>
      <c r="B145" s="411"/>
      <c r="C145" s="406">
        <v>1</v>
      </c>
      <c r="D145" s="422" t="s">
        <v>554</v>
      </c>
      <c r="E145" s="413">
        <v>223144349</v>
      </c>
      <c r="F145" s="425"/>
      <c r="G145" s="410"/>
      <c r="H145" s="403"/>
    </row>
    <row r="146" spans="1:10" ht="15" customHeight="1">
      <c r="A146" s="430"/>
      <c r="B146" s="411"/>
      <c r="C146" s="406">
        <v>2</v>
      </c>
      <c r="D146" s="412" t="s">
        <v>555</v>
      </c>
      <c r="E146" s="413">
        <v>0</v>
      </c>
      <c r="F146" s="425"/>
      <c r="G146" s="410"/>
      <c r="H146" s="403"/>
    </row>
    <row r="147" spans="1:10" ht="26.25" customHeight="1">
      <c r="A147" s="430"/>
      <c r="B147" s="405">
        <v>2</v>
      </c>
      <c r="C147" s="414"/>
      <c r="D147" s="407" t="s">
        <v>556</v>
      </c>
      <c r="E147" s="408">
        <v>4497291132</v>
      </c>
      <c r="F147" s="425"/>
      <c r="G147" s="410"/>
      <c r="H147" s="403"/>
      <c r="J147" s="431"/>
    </row>
    <row r="148" spans="1:10" ht="18" customHeight="1">
      <c r="A148" s="430"/>
      <c r="B148" s="411"/>
      <c r="C148" s="406">
        <v>1</v>
      </c>
      <c r="D148" s="416" t="s">
        <v>557</v>
      </c>
      <c r="E148" s="413">
        <v>178706154</v>
      </c>
      <c r="F148" s="425"/>
      <c r="G148" s="410"/>
      <c r="H148" s="403"/>
      <c r="J148" s="431"/>
    </row>
    <row r="149" spans="1:10" ht="18" customHeight="1">
      <c r="A149" s="430"/>
      <c r="B149" s="411"/>
      <c r="C149" s="406">
        <v>2</v>
      </c>
      <c r="D149" s="416" t="s">
        <v>558</v>
      </c>
      <c r="E149" s="413">
        <v>2527111369</v>
      </c>
      <c r="F149" s="425"/>
      <c r="G149" s="410"/>
      <c r="H149" s="432"/>
      <c r="I149" s="433"/>
      <c r="J149" s="431"/>
    </row>
    <row r="150" spans="1:10" ht="18" customHeight="1">
      <c r="A150" s="430"/>
      <c r="B150" s="411"/>
      <c r="C150" s="406">
        <v>3</v>
      </c>
      <c r="D150" s="416" t="s">
        <v>559</v>
      </c>
      <c r="E150" s="413">
        <v>1791473609</v>
      </c>
      <c r="F150" s="425"/>
      <c r="G150" s="410"/>
      <c r="H150" s="434"/>
      <c r="I150" s="434"/>
      <c r="J150" s="431"/>
    </row>
    <row r="151" spans="1:10" ht="18" customHeight="1">
      <c r="A151" s="430"/>
      <c r="B151" s="405">
        <v>3</v>
      </c>
      <c r="C151" s="414"/>
      <c r="D151" s="429" t="s">
        <v>560</v>
      </c>
      <c r="E151" s="408">
        <v>0</v>
      </c>
      <c r="F151" s="425"/>
      <c r="G151" s="410"/>
      <c r="H151" s="434"/>
      <c r="I151" s="434"/>
      <c r="J151" s="431"/>
    </row>
    <row r="152" spans="1:10" ht="15" customHeight="1">
      <c r="A152" s="430"/>
      <c r="B152" s="411"/>
      <c r="C152" s="406">
        <v>1</v>
      </c>
      <c r="D152" s="435" t="s">
        <v>561</v>
      </c>
      <c r="E152" s="413">
        <v>0</v>
      </c>
      <c r="F152" s="425"/>
      <c r="G152" s="410"/>
      <c r="H152" s="434"/>
      <c r="I152" s="434"/>
      <c r="J152" s="431"/>
    </row>
    <row r="153" spans="1:10" ht="15" customHeight="1">
      <c r="A153" s="430"/>
      <c r="B153" s="411"/>
      <c r="C153" s="406">
        <v>2</v>
      </c>
      <c r="D153" s="422" t="s">
        <v>562</v>
      </c>
      <c r="E153" s="413">
        <v>0</v>
      </c>
      <c r="F153" s="425"/>
      <c r="G153" s="410"/>
      <c r="H153" s="434"/>
      <c r="I153" s="434"/>
      <c r="J153" s="431"/>
    </row>
    <row r="154" spans="1:10" ht="15" customHeight="1" thickBot="1">
      <c r="A154" s="901"/>
      <c r="B154" s="437"/>
      <c r="C154" s="438">
        <v>3</v>
      </c>
      <c r="D154" s="899" t="s">
        <v>563</v>
      </c>
      <c r="E154" s="900">
        <v>0</v>
      </c>
      <c r="F154" s="902"/>
      <c r="G154" s="410"/>
      <c r="H154" s="434"/>
      <c r="I154" s="434"/>
      <c r="J154" s="431"/>
    </row>
    <row r="155" spans="1:10" ht="19.899999999999999" customHeight="1" thickTop="1">
      <c r="A155" s="430"/>
      <c r="B155" s="411"/>
      <c r="C155" s="406">
        <v>4</v>
      </c>
      <c r="D155" s="416" t="s">
        <v>564</v>
      </c>
      <c r="E155" s="413">
        <v>0</v>
      </c>
      <c r="F155" s="425"/>
      <c r="G155" s="410"/>
      <c r="H155" s="434"/>
      <c r="I155" s="434"/>
      <c r="J155" s="431"/>
    </row>
    <row r="156" spans="1:10" ht="15" customHeight="1">
      <c r="A156" s="430"/>
      <c r="B156" s="405">
        <v>4</v>
      </c>
      <c r="C156" s="414"/>
      <c r="D156" s="407" t="s">
        <v>565</v>
      </c>
      <c r="E156" s="408">
        <v>50000000</v>
      </c>
      <c r="F156" s="409"/>
      <c r="G156" s="410"/>
      <c r="H156" s="434"/>
      <c r="I156" s="434"/>
    </row>
    <row r="157" spans="1:10" ht="15" customHeight="1">
      <c r="A157" s="430"/>
      <c r="B157" s="411"/>
      <c r="C157" s="406">
        <v>1</v>
      </c>
      <c r="D157" s="412" t="s">
        <v>566</v>
      </c>
      <c r="E157" s="413">
        <v>50000000</v>
      </c>
      <c r="F157" s="409"/>
      <c r="G157" s="410"/>
      <c r="H157" s="434"/>
      <c r="I157" s="434"/>
    </row>
    <row r="158" spans="1:10" ht="12" customHeight="1" thickBot="1">
      <c r="A158" s="436"/>
      <c r="B158" s="437"/>
      <c r="C158" s="438"/>
      <c r="D158" s="439"/>
      <c r="E158" s="440"/>
      <c r="F158" s="441"/>
      <c r="G158" s="442"/>
      <c r="H158" s="434"/>
      <c r="I158" s="434"/>
    </row>
    <row r="159" spans="1:10" ht="8.1" customHeight="1" thickTop="1" thickBot="1">
      <c r="A159" s="443"/>
      <c r="B159" s="444"/>
      <c r="C159" s="444"/>
      <c r="D159" s="444"/>
      <c r="E159" s="445"/>
      <c r="F159" s="445"/>
      <c r="G159" s="380"/>
      <c r="H159" s="434"/>
      <c r="I159" s="434"/>
    </row>
    <row r="160" spans="1:10" ht="8.1" customHeight="1" thickTop="1">
      <c r="A160" s="446"/>
      <c r="B160" s="447"/>
      <c r="C160" s="447"/>
      <c r="D160" s="448"/>
      <c r="E160" s="449"/>
      <c r="F160" s="450"/>
      <c r="G160" s="380"/>
      <c r="H160" s="434"/>
      <c r="I160" s="434"/>
    </row>
    <row r="161" spans="1:9" ht="18" customHeight="1">
      <c r="A161" s="451"/>
      <c r="B161" s="452" t="s">
        <v>567</v>
      </c>
      <c r="C161" s="452"/>
      <c r="D161" s="453"/>
      <c r="E161" s="454">
        <f>SUM(E11+E53+E100+E143)</f>
        <v>22349942786</v>
      </c>
      <c r="F161" s="455">
        <f>(F143+F100+F53+F11)</f>
        <v>100</v>
      </c>
      <c r="G161" s="380"/>
      <c r="H161" s="434"/>
      <c r="I161" s="434"/>
    </row>
    <row r="162" spans="1:9" ht="8.1" customHeight="1" thickBot="1">
      <c r="A162" s="456"/>
      <c r="B162" s="457"/>
      <c r="C162" s="457"/>
      <c r="D162" s="458"/>
      <c r="E162" s="459"/>
      <c r="F162" s="460"/>
      <c r="G162" s="380"/>
      <c r="H162" s="434"/>
      <c r="I162" s="434"/>
    </row>
    <row r="163" spans="1:9" ht="13.5" thickTop="1">
      <c r="G163" s="380"/>
      <c r="H163" s="433"/>
      <c r="I163" s="433"/>
    </row>
    <row r="164" spans="1:9">
      <c r="E164" s="232"/>
      <c r="G164" s="380"/>
      <c r="H164" s="433"/>
      <c r="I164" s="433"/>
    </row>
    <row r="165" spans="1:9">
      <c r="G165" s="380"/>
      <c r="H165" s="433"/>
      <c r="I165" s="433"/>
    </row>
    <row r="166" spans="1:9">
      <c r="G166" s="380"/>
      <c r="H166" s="433"/>
      <c r="I166" s="433"/>
    </row>
    <row r="167" spans="1:9">
      <c r="G167" s="380"/>
      <c r="H167" s="433"/>
      <c r="I167" s="433"/>
    </row>
    <row r="168" spans="1:9">
      <c r="G168" s="380"/>
      <c r="H168" s="433"/>
      <c r="I168" s="433"/>
    </row>
    <row r="169" spans="1:9">
      <c r="G169" s="380"/>
      <c r="H169" s="433"/>
      <c r="I169" s="433"/>
    </row>
    <row r="170" spans="1:9">
      <c r="G170" s="380"/>
      <c r="H170" s="433"/>
      <c r="I170" s="433"/>
    </row>
    <row r="171" spans="1:9">
      <c r="G171" s="380"/>
      <c r="H171" s="433"/>
      <c r="I171" s="433"/>
    </row>
    <row r="172" spans="1:9">
      <c r="G172" s="380"/>
    </row>
    <row r="173" spans="1:9">
      <c r="G173" s="380"/>
    </row>
    <row r="174" spans="1:9">
      <c r="G174" s="380"/>
    </row>
    <row r="175" spans="1:9">
      <c r="G175" s="380"/>
    </row>
    <row r="176" spans="1:9">
      <c r="G176" s="380"/>
    </row>
    <row r="177" spans="7:7">
      <c r="G177" s="380"/>
    </row>
    <row r="178" spans="7:7">
      <c r="G178" s="380"/>
    </row>
    <row r="179" spans="7:7">
      <c r="G179" s="380"/>
    </row>
    <row r="180" spans="7:7">
      <c r="G180" s="380"/>
    </row>
    <row r="181" spans="7:7">
      <c r="G181" s="380"/>
    </row>
    <row r="182" spans="7:7">
      <c r="G182" s="380"/>
    </row>
    <row r="183" spans="7:7">
      <c r="G183" s="380"/>
    </row>
    <row r="184" spans="7:7">
      <c r="G184" s="380"/>
    </row>
    <row r="185" spans="7:7">
      <c r="G185" s="380"/>
    </row>
    <row r="186" spans="7:7">
      <c r="G186" s="380"/>
    </row>
    <row r="187" spans="7:7">
      <c r="G187" s="380"/>
    </row>
    <row r="188" spans="7:7">
      <c r="G188" s="380"/>
    </row>
    <row r="189" spans="7:7">
      <c r="G189" s="380"/>
    </row>
    <row r="190" spans="7:7">
      <c r="G190" s="380"/>
    </row>
    <row r="191" spans="7:7">
      <c r="G191" s="380"/>
    </row>
    <row r="192" spans="7:7">
      <c r="G192" s="380"/>
    </row>
    <row r="193" spans="7:7">
      <c r="G193" s="380"/>
    </row>
    <row r="194" spans="7:7">
      <c r="G194" s="380"/>
    </row>
    <row r="195" spans="7:7">
      <c r="G195" s="380"/>
    </row>
    <row r="196" spans="7:7">
      <c r="G196" s="380"/>
    </row>
    <row r="197" spans="7:7">
      <c r="G197" s="380"/>
    </row>
    <row r="198" spans="7:7">
      <c r="G198" s="380"/>
    </row>
    <row r="199" spans="7:7">
      <c r="G199" s="380"/>
    </row>
    <row r="200" spans="7:7">
      <c r="G200" s="380"/>
    </row>
    <row r="201" spans="7:7">
      <c r="G201" s="380"/>
    </row>
    <row r="202" spans="7:7">
      <c r="G202" s="380"/>
    </row>
    <row r="203" spans="7:7">
      <c r="G203" s="380"/>
    </row>
    <row r="204" spans="7:7">
      <c r="G204" s="380"/>
    </row>
    <row r="205" spans="7:7">
      <c r="G205" s="380"/>
    </row>
    <row r="206" spans="7:7">
      <c r="G206" s="380"/>
    </row>
    <row r="207" spans="7:7">
      <c r="G207" s="380"/>
    </row>
    <row r="208" spans="7:7">
      <c r="G208" s="380"/>
    </row>
    <row r="209" spans="7:7">
      <c r="G209" s="380"/>
    </row>
    <row r="210" spans="7:7">
      <c r="G210" s="380"/>
    </row>
    <row r="211" spans="7:7">
      <c r="G211" s="380"/>
    </row>
    <row r="212" spans="7:7">
      <c r="G212" s="380"/>
    </row>
    <row r="213" spans="7:7">
      <c r="G213" s="380"/>
    </row>
    <row r="214" spans="7:7">
      <c r="G214" s="380"/>
    </row>
    <row r="215" spans="7:7">
      <c r="G215" s="380"/>
    </row>
    <row r="216" spans="7:7">
      <c r="G216" s="380"/>
    </row>
    <row r="217" spans="7:7">
      <c r="G217" s="380"/>
    </row>
    <row r="218" spans="7:7">
      <c r="G218" s="380"/>
    </row>
    <row r="219" spans="7:7">
      <c r="G219" s="380"/>
    </row>
    <row r="220" spans="7:7">
      <c r="G220" s="380"/>
    </row>
    <row r="221" spans="7:7">
      <c r="G221" s="380"/>
    </row>
    <row r="222" spans="7:7">
      <c r="G222" s="380"/>
    </row>
    <row r="223" spans="7:7">
      <c r="G223" s="380"/>
    </row>
    <row r="224" spans="7:7">
      <c r="G224" s="380"/>
    </row>
    <row r="225" spans="7:7">
      <c r="G225" s="380"/>
    </row>
    <row r="226" spans="7:7">
      <c r="G226" s="380"/>
    </row>
    <row r="227" spans="7:7">
      <c r="G227" s="380"/>
    </row>
    <row r="228" spans="7:7">
      <c r="G228" s="380"/>
    </row>
    <row r="229" spans="7:7">
      <c r="G229" s="380"/>
    </row>
    <row r="230" spans="7:7">
      <c r="G230" s="380"/>
    </row>
    <row r="231" spans="7:7">
      <c r="G231" s="380"/>
    </row>
    <row r="232" spans="7:7">
      <c r="G232" s="380"/>
    </row>
    <row r="233" spans="7:7">
      <c r="G233" s="380"/>
    </row>
    <row r="234" spans="7:7">
      <c r="G234" s="380"/>
    </row>
    <row r="235" spans="7:7">
      <c r="G235" s="380"/>
    </row>
    <row r="236" spans="7:7">
      <c r="G236" s="380"/>
    </row>
    <row r="237" spans="7:7">
      <c r="G237" s="380"/>
    </row>
    <row r="238" spans="7:7">
      <c r="G238" s="380"/>
    </row>
    <row r="239" spans="7:7">
      <c r="G239" s="380"/>
    </row>
    <row r="240" spans="7:7">
      <c r="G240" s="380"/>
    </row>
    <row r="241" spans="7:7">
      <c r="G241" s="380"/>
    </row>
    <row r="242" spans="7:7">
      <c r="G242" s="380"/>
    </row>
    <row r="243" spans="7:7">
      <c r="G243" s="380"/>
    </row>
    <row r="244" spans="7:7">
      <c r="G244" s="380"/>
    </row>
    <row r="245" spans="7:7">
      <c r="G245" s="380"/>
    </row>
    <row r="246" spans="7:7">
      <c r="G246" s="380"/>
    </row>
    <row r="247" spans="7:7">
      <c r="G247" s="380"/>
    </row>
    <row r="248" spans="7:7">
      <c r="G248" s="380"/>
    </row>
    <row r="249" spans="7:7">
      <c r="G249" s="380"/>
    </row>
    <row r="250" spans="7:7">
      <c r="G250" s="380"/>
    </row>
    <row r="251" spans="7:7">
      <c r="G251" s="380"/>
    </row>
    <row r="252" spans="7:7">
      <c r="G252" s="380"/>
    </row>
    <row r="253" spans="7:7">
      <c r="G253" s="380"/>
    </row>
    <row r="254" spans="7:7">
      <c r="G254" s="380"/>
    </row>
    <row r="255" spans="7:7">
      <c r="G255" s="380"/>
    </row>
    <row r="256" spans="7:7">
      <c r="G256" s="380"/>
    </row>
    <row r="257" spans="7:7">
      <c r="G257" s="380"/>
    </row>
    <row r="258" spans="7:7">
      <c r="G258" s="380"/>
    </row>
    <row r="259" spans="7:7">
      <c r="G259" s="380"/>
    </row>
    <row r="260" spans="7:7">
      <c r="G260" s="380"/>
    </row>
    <row r="261" spans="7:7">
      <c r="G261" s="380"/>
    </row>
    <row r="262" spans="7:7">
      <c r="G262" s="380"/>
    </row>
    <row r="263" spans="7:7">
      <c r="G263" s="380"/>
    </row>
    <row r="264" spans="7:7">
      <c r="G264" s="380"/>
    </row>
    <row r="265" spans="7:7">
      <c r="G265" s="380"/>
    </row>
    <row r="266" spans="7:7">
      <c r="G266" s="380"/>
    </row>
    <row r="267" spans="7:7">
      <c r="G267" s="380"/>
    </row>
    <row r="268" spans="7:7">
      <c r="G268" s="380"/>
    </row>
    <row r="269" spans="7:7">
      <c r="G269" s="380"/>
    </row>
    <row r="270" spans="7:7">
      <c r="G270" s="380"/>
    </row>
    <row r="271" spans="7:7">
      <c r="G271" s="380"/>
    </row>
    <row r="272" spans="7:7">
      <c r="G272" s="380"/>
    </row>
    <row r="273" spans="7:7">
      <c r="G273" s="380"/>
    </row>
    <row r="274" spans="7:7">
      <c r="G274" s="380"/>
    </row>
    <row r="275" spans="7:7">
      <c r="G275" s="380"/>
    </row>
    <row r="276" spans="7:7">
      <c r="G276" s="380"/>
    </row>
    <row r="277" spans="7:7">
      <c r="G277" s="380"/>
    </row>
    <row r="278" spans="7:7">
      <c r="G278" s="380"/>
    </row>
    <row r="279" spans="7:7">
      <c r="G279" s="380"/>
    </row>
    <row r="280" spans="7:7">
      <c r="G280" s="380"/>
    </row>
    <row r="281" spans="7:7">
      <c r="G281" s="380"/>
    </row>
    <row r="282" spans="7:7">
      <c r="G282" s="380"/>
    </row>
    <row r="283" spans="7:7">
      <c r="G283" s="380"/>
    </row>
    <row r="284" spans="7:7">
      <c r="G284" s="380"/>
    </row>
    <row r="285" spans="7:7">
      <c r="G285" s="380"/>
    </row>
    <row r="286" spans="7:7">
      <c r="G286" s="380"/>
    </row>
    <row r="287" spans="7:7">
      <c r="G287" s="380"/>
    </row>
    <row r="288" spans="7:7">
      <c r="G288" s="380"/>
    </row>
    <row r="289" spans="7:7">
      <c r="G289" s="380"/>
    </row>
    <row r="290" spans="7:7">
      <c r="G290" s="380"/>
    </row>
    <row r="291" spans="7:7">
      <c r="G291" s="380"/>
    </row>
    <row r="292" spans="7:7">
      <c r="G292" s="380"/>
    </row>
    <row r="293" spans="7:7">
      <c r="G293" s="380"/>
    </row>
    <row r="294" spans="7:7">
      <c r="G294" s="380"/>
    </row>
    <row r="295" spans="7:7">
      <c r="G295" s="380"/>
    </row>
    <row r="296" spans="7:7">
      <c r="G296" s="380"/>
    </row>
    <row r="297" spans="7:7">
      <c r="G297" s="380"/>
    </row>
    <row r="298" spans="7:7">
      <c r="G298" s="380"/>
    </row>
    <row r="299" spans="7:7">
      <c r="G299" s="380"/>
    </row>
    <row r="300" spans="7:7">
      <c r="G300" s="380"/>
    </row>
    <row r="301" spans="7:7">
      <c r="G301" s="380"/>
    </row>
    <row r="302" spans="7:7">
      <c r="G302" s="380"/>
    </row>
    <row r="303" spans="7:7">
      <c r="G303" s="380"/>
    </row>
    <row r="304" spans="7:7">
      <c r="G304" s="380"/>
    </row>
    <row r="305" spans="7:7">
      <c r="G305" s="380"/>
    </row>
    <row r="306" spans="7:7">
      <c r="G306" s="380"/>
    </row>
    <row r="307" spans="7:7">
      <c r="G307" s="380"/>
    </row>
    <row r="308" spans="7:7">
      <c r="G308" s="380"/>
    </row>
    <row r="309" spans="7:7">
      <c r="G309" s="380"/>
    </row>
    <row r="310" spans="7:7">
      <c r="G310" s="380"/>
    </row>
    <row r="311" spans="7:7">
      <c r="G311" s="380"/>
    </row>
    <row r="312" spans="7:7">
      <c r="G312" s="380"/>
    </row>
    <row r="313" spans="7:7">
      <c r="G313" s="380"/>
    </row>
    <row r="314" spans="7:7">
      <c r="G314" s="380"/>
    </row>
    <row r="315" spans="7:7">
      <c r="G315" s="380"/>
    </row>
    <row r="316" spans="7:7">
      <c r="G316" s="380"/>
    </row>
    <row r="317" spans="7:7">
      <c r="G317" s="380"/>
    </row>
    <row r="318" spans="7:7">
      <c r="G318" s="380"/>
    </row>
    <row r="319" spans="7:7">
      <c r="G319" s="380"/>
    </row>
    <row r="320" spans="7:7">
      <c r="G320" s="380"/>
    </row>
    <row r="321" spans="7:7">
      <c r="G321" s="380"/>
    </row>
    <row r="322" spans="7:7">
      <c r="G322" s="380"/>
    </row>
    <row r="16443" spans="6:6" ht="15">
      <c r="F16443" s="461"/>
    </row>
  </sheetData>
  <mergeCells count="4">
    <mergeCell ref="A1:F1"/>
    <mergeCell ref="A2:F2"/>
    <mergeCell ref="A3:F3"/>
    <mergeCell ref="A4:F4"/>
  </mergeCells>
  <printOptions horizontalCentered="1"/>
  <pageMargins left="0.39370078740157483" right="0.39370078740157483" top="0.39370078740157483" bottom="0.59055118110236227" header="0.31496062992125984" footer="0.19685039370078741"/>
  <pageSetup scale="93" fitToHeight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320"/>
  <sheetViews>
    <sheetView topLeftCell="A10" zoomScaleNormal="100" workbookViewId="0">
      <selection activeCell="C25" sqref="C25"/>
    </sheetView>
  </sheetViews>
  <sheetFormatPr baseColWidth="10" defaultColWidth="11.42578125" defaultRowHeight="12.75"/>
  <cols>
    <col min="1" max="1" width="3.28515625" style="146" customWidth="1"/>
    <col min="2" max="2" width="8.42578125" style="146" customWidth="1"/>
    <col min="3" max="3" width="61.42578125" style="146" customWidth="1"/>
    <col min="4" max="4" width="19.7109375" style="146" customWidth="1"/>
    <col min="5" max="5" width="13.5703125" style="146" customWidth="1"/>
    <col min="6" max="6" width="13.7109375" style="146" bestFit="1" customWidth="1"/>
    <col min="7" max="7" width="12.7109375" style="146" bestFit="1" customWidth="1"/>
    <col min="8" max="16384" width="11.42578125" style="146"/>
  </cols>
  <sheetData>
    <row r="1" spans="1:6" ht="23.45" customHeight="1">
      <c r="A1" s="1079" t="s">
        <v>568</v>
      </c>
      <c r="B1" s="1079"/>
      <c r="C1" s="1079"/>
      <c r="D1" s="1079"/>
      <c r="E1" s="1079"/>
    </row>
    <row r="2" spans="1:6" ht="19.149999999999999" customHeight="1">
      <c r="A2" s="940" t="s">
        <v>1</v>
      </c>
      <c r="B2" s="1079"/>
      <c r="C2" s="1079"/>
      <c r="D2" s="1079"/>
      <c r="E2" s="1079"/>
    </row>
    <row r="3" spans="1:6" ht="17.45" customHeight="1">
      <c r="A3" s="1079" t="s">
        <v>4</v>
      </c>
      <c r="B3" s="1079"/>
      <c r="C3" s="1079"/>
      <c r="D3" s="1079"/>
      <c r="E3" s="1079"/>
    </row>
    <row r="4" spans="1:6" ht="16.5">
      <c r="A4" s="1079" t="s">
        <v>3</v>
      </c>
      <c r="B4" s="1079"/>
      <c r="C4" s="1079"/>
      <c r="D4" s="1079"/>
      <c r="E4" s="1079"/>
    </row>
    <row r="5" spans="1:6" ht="13.5" thickBot="1">
      <c r="A5" s="106"/>
      <c r="B5" s="106"/>
      <c r="C5" s="106"/>
      <c r="D5" s="106"/>
      <c r="E5" s="106"/>
    </row>
    <row r="6" spans="1:6" ht="12.75" customHeight="1" thickTop="1">
      <c r="A6" s="876"/>
      <c r="B6" s="372"/>
      <c r="C6" s="371"/>
      <c r="D6" s="373"/>
      <c r="E6" s="374" t="s">
        <v>354</v>
      </c>
    </row>
    <row r="7" spans="1:6" ht="11.25" customHeight="1">
      <c r="A7" s="1080" t="s">
        <v>569</v>
      </c>
      <c r="B7" s="1081"/>
      <c r="C7" s="377" t="s">
        <v>570</v>
      </c>
      <c r="D7" s="378" t="s">
        <v>5</v>
      </c>
      <c r="E7" s="379" t="s">
        <v>420</v>
      </c>
      <c r="F7" s="380"/>
    </row>
    <row r="8" spans="1:6" ht="12" customHeight="1" thickBot="1">
      <c r="A8" s="877"/>
      <c r="B8" s="383"/>
      <c r="C8" s="382"/>
      <c r="D8" s="384"/>
      <c r="E8" s="385" t="s">
        <v>422</v>
      </c>
      <c r="F8" s="380"/>
    </row>
    <row r="9" spans="1:6" ht="8.1" customHeight="1" thickTop="1" thickBot="1">
      <c r="A9" s="386"/>
      <c r="B9" s="387"/>
      <c r="C9" s="388"/>
      <c r="D9" s="389"/>
      <c r="E9" s="389"/>
      <c r="F9" s="380"/>
    </row>
    <row r="10" spans="1:6" ht="5.25" customHeight="1" thickTop="1">
      <c r="A10" s="390"/>
      <c r="B10" s="392"/>
      <c r="C10" s="393"/>
      <c r="D10" s="394"/>
      <c r="E10" s="395"/>
      <c r="F10" s="380"/>
    </row>
    <row r="11" spans="1:6" s="463" customFormat="1" ht="14.1" customHeight="1">
      <c r="A11" s="878"/>
      <c r="B11" s="398"/>
      <c r="C11" s="879" t="s">
        <v>571</v>
      </c>
      <c r="D11" s="400">
        <f>+D13+D16+D19+D22+D25</f>
        <v>17579507305</v>
      </c>
      <c r="E11" s="401">
        <f>+E13+E16+E19+E22+E25</f>
        <v>78.66</v>
      </c>
      <c r="F11" s="462"/>
    </row>
    <row r="12" spans="1:6" ht="6.75" customHeight="1">
      <c r="A12" s="404"/>
      <c r="B12" s="414"/>
      <c r="C12" s="444"/>
      <c r="D12" s="468"/>
      <c r="E12" s="469"/>
      <c r="F12" s="380"/>
    </row>
    <row r="13" spans="1:6" s="463" customFormat="1" ht="14.1" customHeight="1">
      <c r="A13" s="470">
        <v>1</v>
      </c>
      <c r="B13" s="471"/>
      <c r="C13" s="472" t="s">
        <v>572</v>
      </c>
      <c r="D13" s="473">
        <v>2362689784</v>
      </c>
      <c r="E13" s="474">
        <v>10.57</v>
      </c>
      <c r="F13" s="464"/>
    </row>
    <row r="14" spans="1:6" ht="14.1" customHeight="1">
      <c r="A14" s="404"/>
      <c r="B14" s="418">
        <v>1</v>
      </c>
      <c r="C14" s="419" t="s">
        <v>579</v>
      </c>
      <c r="D14" s="475">
        <v>2362689784</v>
      </c>
      <c r="E14" s="476"/>
      <c r="F14" s="410"/>
    </row>
    <row r="15" spans="1:6" ht="11.25" customHeight="1">
      <c r="A15" s="404"/>
      <c r="B15" s="418"/>
      <c r="C15" s="419"/>
      <c r="D15" s="475"/>
      <c r="E15" s="476"/>
      <c r="F15" s="410"/>
    </row>
    <row r="16" spans="1:6" s="463" customFormat="1" ht="14.1" customHeight="1">
      <c r="A16" s="430">
        <v>2</v>
      </c>
      <c r="B16" s="414"/>
      <c r="C16" s="477" t="s">
        <v>573</v>
      </c>
      <c r="D16" s="473">
        <v>1754467273</v>
      </c>
      <c r="E16" s="474">
        <v>7.85</v>
      </c>
      <c r="F16" s="465"/>
    </row>
    <row r="17" spans="1:7" ht="14.1" customHeight="1">
      <c r="A17" s="404"/>
      <c r="B17" s="418">
        <v>1</v>
      </c>
      <c r="C17" s="419" t="s">
        <v>579</v>
      </c>
      <c r="D17" s="475">
        <v>1754467273</v>
      </c>
      <c r="E17" s="476"/>
      <c r="F17" s="410"/>
    </row>
    <row r="18" spans="1:7" ht="12.75" customHeight="1">
      <c r="A18" s="404"/>
      <c r="B18" s="418"/>
      <c r="C18" s="419"/>
      <c r="D18" s="475"/>
      <c r="E18" s="476"/>
      <c r="F18" s="410"/>
    </row>
    <row r="19" spans="1:7" s="463" customFormat="1" ht="14.1" customHeight="1">
      <c r="A19" s="430">
        <v>3</v>
      </c>
      <c r="B19" s="414"/>
      <c r="C19" s="477" t="s">
        <v>574</v>
      </c>
      <c r="D19" s="473">
        <v>11743425831</v>
      </c>
      <c r="E19" s="474">
        <v>52.55</v>
      </c>
      <c r="F19" s="465"/>
    </row>
    <row r="20" spans="1:7" ht="14.1" customHeight="1">
      <c r="A20" s="404"/>
      <c r="B20" s="418">
        <v>1</v>
      </c>
      <c r="C20" s="419" t="s">
        <v>579</v>
      </c>
      <c r="D20" s="475">
        <v>11743425831</v>
      </c>
      <c r="E20" s="476"/>
      <c r="F20" s="410"/>
    </row>
    <row r="21" spans="1:7">
      <c r="A21" s="404"/>
      <c r="B21" s="418"/>
      <c r="C21" s="416"/>
      <c r="D21" s="475"/>
      <c r="E21" s="469"/>
      <c r="F21" s="410"/>
    </row>
    <row r="22" spans="1:7" s="463" customFormat="1" ht="14.1" customHeight="1">
      <c r="A22" s="430">
        <v>4</v>
      </c>
      <c r="B22" s="414"/>
      <c r="C22" s="477" t="s">
        <v>575</v>
      </c>
      <c r="D22" s="473">
        <v>477808997</v>
      </c>
      <c r="E22" s="474">
        <v>2.14</v>
      </c>
      <c r="F22" s="465"/>
    </row>
    <row r="23" spans="1:7" ht="14.1" customHeight="1">
      <c r="A23" s="430"/>
      <c r="B23" s="406">
        <v>1</v>
      </c>
      <c r="C23" s="419" t="s">
        <v>579</v>
      </c>
      <c r="D23" s="475">
        <v>477808997</v>
      </c>
      <c r="E23" s="476"/>
      <c r="F23" s="410"/>
    </row>
    <row r="24" spans="1:7" ht="13.5" customHeight="1">
      <c r="A24" s="404"/>
      <c r="B24" s="406"/>
      <c r="C24" s="419"/>
      <c r="D24" s="475"/>
      <c r="E24" s="476"/>
      <c r="F24" s="410"/>
    </row>
    <row r="25" spans="1:7" s="463" customFormat="1" ht="14.1" customHeight="1">
      <c r="A25" s="430">
        <v>5</v>
      </c>
      <c r="B25" s="414"/>
      <c r="C25" s="477" t="s">
        <v>1272</v>
      </c>
      <c r="D25" s="473">
        <v>1241115420</v>
      </c>
      <c r="E25" s="474">
        <v>5.55</v>
      </c>
      <c r="F25" s="465"/>
    </row>
    <row r="26" spans="1:7" ht="14.1" customHeight="1">
      <c r="A26" s="430"/>
      <c r="B26" s="406">
        <v>1</v>
      </c>
      <c r="C26" s="419" t="s">
        <v>579</v>
      </c>
      <c r="D26" s="475">
        <v>1241115420</v>
      </c>
      <c r="E26" s="476"/>
      <c r="F26" s="410"/>
      <c r="G26" s="232"/>
    </row>
    <row r="27" spans="1:7" ht="11.45" customHeight="1" thickBot="1">
      <c r="A27" s="436"/>
      <c r="B27" s="438"/>
      <c r="C27" s="439"/>
      <c r="D27" s="466"/>
      <c r="E27" s="467"/>
      <c r="F27" s="413"/>
    </row>
    <row r="28" spans="1:7" ht="5.45" customHeight="1" thickTop="1" thickBot="1">
      <c r="A28" s="478"/>
      <c r="B28" s="411"/>
      <c r="C28" s="479"/>
      <c r="D28" s="445"/>
      <c r="E28" s="445"/>
      <c r="F28" s="413"/>
    </row>
    <row r="29" spans="1:7" ht="6.75" customHeight="1" thickTop="1">
      <c r="A29" s="480"/>
      <c r="B29" s="481"/>
      <c r="C29" s="482"/>
      <c r="D29" s="483"/>
      <c r="E29" s="484"/>
      <c r="F29" s="380"/>
    </row>
    <row r="30" spans="1:7" s="463" customFormat="1" ht="14.1" customHeight="1">
      <c r="A30" s="878"/>
      <c r="B30" s="398"/>
      <c r="C30" s="880" t="s">
        <v>12</v>
      </c>
      <c r="D30" s="400">
        <f>SUM(D32:D34)</f>
        <v>4770435481</v>
      </c>
      <c r="E30" s="401">
        <f>+E32+E33+E34</f>
        <v>21.34</v>
      </c>
      <c r="F30" s="462"/>
    </row>
    <row r="31" spans="1:7" ht="4.1500000000000004" customHeight="1">
      <c r="A31" s="404"/>
      <c r="B31" s="414"/>
      <c r="C31" s="419"/>
      <c r="D31" s="881"/>
      <c r="E31" s="882"/>
      <c r="F31" s="380"/>
    </row>
    <row r="32" spans="1:7" ht="14.1" customHeight="1">
      <c r="A32" s="404"/>
      <c r="B32" s="883"/>
      <c r="C32" s="419" t="s">
        <v>576</v>
      </c>
      <c r="D32" s="413">
        <v>4497291132</v>
      </c>
      <c r="E32" s="476">
        <v>1</v>
      </c>
      <c r="F32" s="380"/>
      <c r="G32" s="232"/>
    </row>
    <row r="33" spans="1:7" ht="14.25">
      <c r="A33" s="404"/>
      <c r="B33" s="406"/>
      <c r="C33" s="419" t="s">
        <v>577</v>
      </c>
      <c r="D33" s="413">
        <v>50000000</v>
      </c>
      <c r="E33" s="476">
        <v>0.22</v>
      </c>
      <c r="F33" s="380"/>
    </row>
    <row r="34" spans="1:7" ht="14.1" customHeight="1">
      <c r="A34" s="404"/>
      <c r="B34" s="406"/>
      <c r="C34" s="419" t="s">
        <v>578</v>
      </c>
      <c r="D34" s="413">
        <v>223144349</v>
      </c>
      <c r="E34" s="476">
        <v>20.12</v>
      </c>
      <c r="F34" s="380"/>
      <c r="G34" s="232"/>
    </row>
    <row r="35" spans="1:7" ht="4.1500000000000004" customHeight="1" thickBot="1">
      <c r="A35" s="436"/>
      <c r="B35" s="438"/>
      <c r="C35" s="439"/>
      <c r="D35" s="466"/>
      <c r="E35" s="467"/>
      <c r="F35" s="380"/>
    </row>
    <row r="36" spans="1:7" ht="5.45" customHeight="1" thickTop="1" thickBot="1">
      <c r="A36" s="443"/>
      <c r="B36" s="444"/>
      <c r="C36" s="444"/>
      <c r="D36" s="445"/>
      <c r="E36" s="445"/>
      <c r="F36" s="380"/>
    </row>
    <row r="37" spans="1:7" ht="8.1" customHeight="1" thickTop="1">
      <c r="A37" s="446"/>
      <c r="B37" s="447"/>
      <c r="C37" s="448"/>
      <c r="D37" s="449"/>
      <c r="E37" s="450"/>
      <c r="F37" s="380"/>
    </row>
    <row r="38" spans="1:7" ht="14.1" customHeight="1">
      <c r="A38" s="451"/>
      <c r="B38" s="452" t="s">
        <v>567</v>
      </c>
      <c r="C38" s="453"/>
      <c r="D38" s="454">
        <f>D30+D11</f>
        <v>22349942786</v>
      </c>
      <c r="E38" s="455">
        <f>E30+E11</f>
        <v>100</v>
      </c>
      <c r="F38" s="380"/>
    </row>
    <row r="39" spans="1:7" ht="8.1" customHeight="1" thickBot="1">
      <c r="A39" s="456"/>
      <c r="B39" s="457"/>
      <c r="C39" s="458"/>
      <c r="D39" s="459"/>
      <c r="E39" s="460"/>
      <c r="F39" s="380"/>
    </row>
    <row r="40" spans="1:7" ht="13.5" thickTop="1">
      <c r="D40" s="320"/>
      <c r="F40" s="380"/>
    </row>
    <row r="41" spans="1:7">
      <c r="F41" s="380"/>
    </row>
    <row r="42" spans="1:7">
      <c r="D42" s="232"/>
      <c r="F42" s="380"/>
    </row>
    <row r="43" spans="1:7">
      <c r="F43" s="380"/>
    </row>
    <row r="44" spans="1:7">
      <c r="F44" s="380"/>
    </row>
    <row r="45" spans="1:7">
      <c r="F45" s="380"/>
    </row>
    <row r="46" spans="1:7">
      <c r="F46" s="380"/>
    </row>
    <row r="47" spans="1:7">
      <c r="F47" s="380"/>
    </row>
    <row r="48" spans="1:7">
      <c r="F48" s="380"/>
    </row>
    <row r="49" spans="6:6">
      <c r="F49" s="380"/>
    </row>
    <row r="50" spans="6:6">
      <c r="F50" s="380"/>
    </row>
    <row r="51" spans="6:6">
      <c r="F51" s="380"/>
    </row>
    <row r="52" spans="6:6">
      <c r="F52" s="380"/>
    </row>
    <row r="53" spans="6:6">
      <c r="F53" s="380"/>
    </row>
    <row r="54" spans="6:6">
      <c r="F54" s="380"/>
    </row>
    <row r="55" spans="6:6">
      <c r="F55" s="380"/>
    </row>
    <row r="56" spans="6:6">
      <c r="F56" s="380"/>
    </row>
    <row r="57" spans="6:6">
      <c r="F57" s="380"/>
    </row>
    <row r="58" spans="6:6">
      <c r="F58" s="380"/>
    </row>
    <row r="59" spans="6:6">
      <c r="F59" s="380"/>
    </row>
    <row r="60" spans="6:6">
      <c r="F60" s="380"/>
    </row>
    <row r="61" spans="6:6">
      <c r="F61" s="380"/>
    </row>
    <row r="62" spans="6:6">
      <c r="F62" s="380"/>
    </row>
    <row r="63" spans="6:6">
      <c r="F63" s="380"/>
    </row>
    <row r="64" spans="6:6">
      <c r="F64" s="380"/>
    </row>
    <row r="65" spans="6:6">
      <c r="F65" s="380"/>
    </row>
    <row r="66" spans="6:6">
      <c r="F66" s="380"/>
    </row>
    <row r="67" spans="6:6">
      <c r="F67" s="380"/>
    </row>
    <row r="68" spans="6:6">
      <c r="F68" s="380"/>
    </row>
    <row r="69" spans="6:6">
      <c r="F69" s="380"/>
    </row>
    <row r="70" spans="6:6">
      <c r="F70" s="380"/>
    </row>
    <row r="71" spans="6:6">
      <c r="F71" s="380"/>
    </row>
    <row r="72" spans="6:6">
      <c r="F72" s="380"/>
    </row>
    <row r="73" spans="6:6">
      <c r="F73" s="380"/>
    </row>
    <row r="74" spans="6:6">
      <c r="F74" s="380"/>
    </row>
    <row r="75" spans="6:6">
      <c r="F75" s="380"/>
    </row>
    <row r="76" spans="6:6">
      <c r="F76" s="380"/>
    </row>
    <row r="77" spans="6:6">
      <c r="F77" s="380"/>
    </row>
    <row r="78" spans="6:6">
      <c r="F78" s="380"/>
    </row>
    <row r="79" spans="6:6">
      <c r="F79" s="380"/>
    </row>
    <row r="80" spans="6:6">
      <c r="F80" s="380"/>
    </row>
    <row r="81" spans="6:6">
      <c r="F81" s="380"/>
    </row>
    <row r="82" spans="6:6">
      <c r="F82" s="380"/>
    </row>
    <row r="83" spans="6:6">
      <c r="F83" s="380"/>
    </row>
    <row r="84" spans="6:6">
      <c r="F84" s="380"/>
    </row>
    <row r="85" spans="6:6">
      <c r="F85" s="380"/>
    </row>
    <row r="86" spans="6:6">
      <c r="F86" s="380"/>
    </row>
    <row r="87" spans="6:6">
      <c r="F87" s="380"/>
    </row>
    <row r="88" spans="6:6">
      <c r="F88" s="380"/>
    </row>
    <row r="89" spans="6:6">
      <c r="F89" s="380"/>
    </row>
    <row r="90" spans="6:6">
      <c r="F90" s="380"/>
    </row>
    <row r="91" spans="6:6">
      <c r="F91" s="380"/>
    </row>
    <row r="92" spans="6:6">
      <c r="F92" s="380"/>
    </row>
    <row r="93" spans="6:6">
      <c r="F93" s="380"/>
    </row>
    <row r="94" spans="6:6">
      <c r="F94" s="380"/>
    </row>
    <row r="95" spans="6:6">
      <c r="F95" s="380"/>
    </row>
    <row r="96" spans="6:6">
      <c r="F96" s="380"/>
    </row>
    <row r="97" spans="6:6">
      <c r="F97" s="380"/>
    </row>
    <row r="98" spans="6:6">
      <c r="F98" s="380"/>
    </row>
    <row r="99" spans="6:6">
      <c r="F99" s="380"/>
    </row>
    <row r="100" spans="6:6">
      <c r="F100" s="380"/>
    </row>
    <row r="101" spans="6:6">
      <c r="F101" s="380"/>
    </row>
    <row r="102" spans="6:6">
      <c r="F102" s="380"/>
    </row>
    <row r="103" spans="6:6">
      <c r="F103" s="380"/>
    </row>
    <row r="104" spans="6:6">
      <c r="F104" s="380"/>
    </row>
    <row r="105" spans="6:6">
      <c r="F105" s="380"/>
    </row>
    <row r="106" spans="6:6">
      <c r="F106" s="380"/>
    </row>
    <row r="107" spans="6:6">
      <c r="F107" s="380"/>
    </row>
    <row r="108" spans="6:6">
      <c r="F108" s="380"/>
    </row>
    <row r="109" spans="6:6">
      <c r="F109" s="380"/>
    </row>
    <row r="110" spans="6:6">
      <c r="F110" s="380"/>
    </row>
    <row r="111" spans="6:6">
      <c r="F111" s="380"/>
    </row>
    <row r="112" spans="6:6">
      <c r="F112" s="380"/>
    </row>
    <row r="113" spans="6:6">
      <c r="F113" s="380"/>
    </row>
    <row r="114" spans="6:6">
      <c r="F114" s="380"/>
    </row>
    <row r="115" spans="6:6">
      <c r="F115" s="380"/>
    </row>
    <row r="116" spans="6:6">
      <c r="F116" s="380"/>
    </row>
    <row r="117" spans="6:6">
      <c r="F117" s="380"/>
    </row>
    <row r="118" spans="6:6">
      <c r="F118" s="380"/>
    </row>
    <row r="119" spans="6:6">
      <c r="F119" s="380"/>
    </row>
    <row r="120" spans="6:6">
      <c r="F120" s="380"/>
    </row>
    <row r="121" spans="6:6">
      <c r="F121" s="380"/>
    </row>
    <row r="122" spans="6:6">
      <c r="F122" s="380"/>
    </row>
    <row r="123" spans="6:6">
      <c r="F123" s="380"/>
    </row>
    <row r="124" spans="6:6">
      <c r="F124" s="380"/>
    </row>
    <row r="125" spans="6:6">
      <c r="F125" s="380"/>
    </row>
    <row r="126" spans="6:6">
      <c r="F126" s="380"/>
    </row>
    <row r="127" spans="6:6">
      <c r="F127" s="380"/>
    </row>
    <row r="128" spans="6:6">
      <c r="F128" s="380"/>
    </row>
    <row r="129" spans="6:6">
      <c r="F129" s="380"/>
    </row>
    <row r="130" spans="6:6">
      <c r="F130" s="380"/>
    </row>
    <row r="131" spans="6:6">
      <c r="F131" s="380"/>
    </row>
    <row r="132" spans="6:6">
      <c r="F132" s="380"/>
    </row>
    <row r="133" spans="6:6">
      <c r="F133" s="380"/>
    </row>
    <row r="134" spans="6:6">
      <c r="F134" s="380"/>
    </row>
    <row r="135" spans="6:6">
      <c r="F135" s="380"/>
    </row>
    <row r="136" spans="6:6">
      <c r="F136" s="380"/>
    </row>
    <row r="137" spans="6:6">
      <c r="F137" s="380"/>
    </row>
    <row r="138" spans="6:6">
      <c r="F138" s="380"/>
    </row>
    <row r="139" spans="6:6">
      <c r="F139" s="380"/>
    </row>
    <row r="140" spans="6:6">
      <c r="F140" s="380"/>
    </row>
    <row r="141" spans="6:6">
      <c r="F141" s="380"/>
    </row>
    <row r="142" spans="6:6">
      <c r="F142" s="380"/>
    </row>
    <row r="143" spans="6:6">
      <c r="F143" s="380"/>
    </row>
    <row r="144" spans="6:6">
      <c r="F144" s="380"/>
    </row>
    <row r="145" spans="6:6">
      <c r="F145" s="380"/>
    </row>
    <row r="146" spans="6:6">
      <c r="F146" s="380"/>
    </row>
    <row r="147" spans="6:6">
      <c r="F147" s="380"/>
    </row>
    <row r="148" spans="6:6">
      <c r="F148" s="380"/>
    </row>
    <row r="149" spans="6:6">
      <c r="F149" s="380"/>
    </row>
    <row r="150" spans="6:6">
      <c r="F150" s="380"/>
    </row>
    <row r="151" spans="6:6">
      <c r="F151" s="380"/>
    </row>
    <row r="152" spans="6:6">
      <c r="F152" s="380"/>
    </row>
    <row r="153" spans="6:6">
      <c r="F153" s="380"/>
    </row>
    <row r="154" spans="6:6">
      <c r="F154" s="380"/>
    </row>
    <row r="155" spans="6:6">
      <c r="F155" s="380"/>
    </row>
    <row r="156" spans="6:6">
      <c r="F156" s="380"/>
    </row>
    <row r="157" spans="6:6">
      <c r="F157" s="380"/>
    </row>
    <row r="158" spans="6:6">
      <c r="F158" s="380"/>
    </row>
    <row r="159" spans="6:6">
      <c r="F159" s="380"/>
    </row>
    <row r="160" spans="6:6">
      <c r="F160" s="380"/>
    </row>
    <row r="161" spans="6:6">
      <c r="F161" s="380"/>
    </row>
    <row r="162" spans="6:6">
      <c r="F162" s="380"/>
    </row>
    <row r="163" spans="6:6">
      <c r="F163" s="380"/>
    </row>
    <row r="164" spans="6:6">
      <c r="F164" s="380"/>
    </row>
    <row r="165" spans="6:6">
      <c r="F165" s="380"/>
    </row>
    <row r="166" spans="6:6">
      <c r="F166" s="380"/>
    </row>
    <row r="167" spans="6:6">
      <c r="F167" s="380"/>
    </row>
    <row r="168" spans="6:6">
      <c r="F168" s="380"/>
    </row>
    <row r="169" spans="6:6">
      <c r="F169" s="380"/>
    </row>
    <row r="170" spans="6:6">
      <c r="F170" s="380"/>
    </row>
    <row r="171" spans="6:6">
      <c r="F171" s="380"/>
    </row>
    <row r="172" spans="6:6">
      <c r="F172" s="380"/>
    </row>
    <row r="173" spans="6:6">
      <c r="F173" s="380"/>
    </row>
    <row r="174" spans="6:6">
      <c r="F174" s="380"/>
    </row>
    <row r="175" spans="6:6">
      <c r="F175" s="380"/>
    </row>
    <row r="176" spans="6:6">
      <c r="F176" s="380"/>
    </row>
    <row r="177" spans="6:6">
      <c r="F177" s="380"/>
    </row>
    <row r="178" spans="6:6">
      <c r="F178" s="380"/>
    </row>
    <row r="179" spans="6:6">
      <c r="F179" s="380"/>
    </row>
    <row r="180" spans="6:6">
      <c r="F180" s="380"/>
    </row>
    <row r="181" spans="6:6">
      <c r="F181" s="380"/>
    </row>
    <row r="182" spans="6:6">
      <c r="F182" s="380"/>
    </row>
    <row r="183" spans="6:6">
      <c r="F183" s="380"/>
    </row>
    <row r="184" spans="6:6">
      <c r="F184" s="380"/>
    </row>
    <row r="185" spans="6:6">
      <c r="F185" s="380"/>
    </row>
    <row r="186" spans="6:6">
      <c r="F186" s="380"/>
    </row>
    <row r="187" spans="6:6">
      <c r="F187" s="380"/>
    </row>
    <row r="188" spans="6:6">
      <c r="F188" s="380"/>
    </row>
    <row r="189" spans="6:6">
      <c r="F189" s="380"/>
    </row>
    <row r="190" spans="6:6">
      <c r="F190" s="380"/>
    </row>
    <row r="191" spans="6:6">
      <c r="F191" s="380"/>
    </row>
    <row r="192" spans="6:6">
      <c r="F192" s="380"/>
    </row>
    <row r="193" spans="6:6">
      <c r="F193" s="380"/>
    </row>
    <row r="194" spans="6:6">
      <c r="F194" s="380"/>
    </row>
    <row r="195" spans="6:6">
      <c r="F195" s="380"/>
    </row>
    <row r="196" spans="6:6">
      <c r="F196" s="380"/>
    </row>
    <row r="197" spans="6:6">
      <c r="F197" s="380"/>
    </row>
    <row r="198" spans="6:6">
      <c r="F198" s="380"/>
    </row>
    <row r="199" spans="6:6">
      <c r="F199" s="380"/>
    </row>
    <row r="16320" spans="5:5" ht="15">
      <c r="E16320" s="461"/>
    </row>
  </sheetData>
  <mergeCells count="5">
    <mergeCell ref="A1:E1"/>
    <mergeCell ref="A2:E2"/>
    <mergeCell ref="A3:E3"/>
    <mergeCell ref="A4:E4"/>
    <mergeCell ref="A7:B7"/>
  </mergeCells>
  <printOptions horizontalCentered="1"/>
  <pageMargins left="0.39370078740157483" right="0.39370078740157483" top="0.39370078740157483" bottom="0.59055118110236227" header="0.31496062992125984" footer="0.19685039370078741"/>
  <pageSetup scale="84" orientation="portrait" r:id="rId1"/>
  <headerFooter alignWithMargins="0">
    <oddFooter xml:space="preserve">&amp;R&amp;8
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14"/>
  <sheetViews>
    <sheetView showGridLines="0" zoomScale="90" zoomScaleNormal="90" workbookViewId="0">
      <selection activeCell="H16" sqref="H16"/>
    </sheetView>
  </sheetViews>
  <sheetFormatPr baseColWidth="10" defaultColWidth="11.42578125" defaultRowHeight="18" customHeight="1"/>
  <cols>
    <col min="1" max="1" width="3.140625" style="485" bestFit="1" customWidth="1"/>
    <col min="2" max="5" width="2.7109375" style="485" bestFit="1" customWidth="1"/>
    <col min="6" max="6" width="3.140625" style="485" customWidth="1"/>
    <col min="7" max="7" width="3.140625" style="599" customWidth="1"/>
    <col min="8" max="8" width="78.28515625" style="485" customWidth="1"/>
    <col min="9" max="9" width="18.85546875" style="485" customWidth="1"/>
    <col min="10" max="10" width="15.7109375" style="485" customWidth="1"/>
    <col min="11" max="11" width="17.28515625" style="485" customWidth="1"/>
    <col min="12" max="12" width="17.7109375" style="485" customWidth="1"/>
    <col min="13" max="13" width="14.140625" style="485" customWidth="1"/>
    <col min="14" max="14" width="15" style="485" customWidth="1"/>
    <col min="15" max="15" width="15.7109375" style="485" customWidth="1"/>
    <col min="16" max="16" width="17.7109375" style="485" customWidth="1"/>
    <col min="17" max="17" width="15.85546875" style="485" customWidth="1"/>
    <col min="18" max="18" width="17.7109375" style="485" customWidth="1"/>
    <col min="19" max="16384" width="11.42578125" style="485"/>
  </cols>
  <sheetData>
    <row r="1" spans="1:21" ht="16.5" customHeight="1">
      <c r="A1" s="939" t="s">
        <v>580</v>
      </c>
      <c r="B1" s="939"/>
      <c r="C1" s="939"/>
      <c r="D1" s="939"/>
      <c r="E1" s="939"/>
      <c r="F1" s="939"/>
      <c r="G1" s="939"/>
      <c r="H1" s="939"/>
      <c r="I1" s="939"/>
      <c r="J1" s="939"/>
      <c r="K1" s="939"/>
      <c r="L1" s="939"/>
      <c r="M1" s="939"/>
      <c r="N1" s="939"/>
      <c r="O1" s="939"/>
      <c r="P1" s="939"/>
      <c r="Q1" s="939"/>
      <c r="R1" s="939"/>
    </row>
    <row r="2" spans="1:21" ht="15.75" customHeight="1">
      <c r="A2" s="940" t="s">
        <v>1</v>
      </c>
      <c r="B2" s="940"/>
      <c r="C2" s="940"/>
      <c r="D2" s="940"/>
      <c r="E2" s="940"/>
      <c r="F2" s="940"/>
      <c r="G2" s="940"/>
      <c r="H2" s="1079"/>
      <c r="I2" s="1079"/>
      <c r="J2" s="1079"/>
      <c r="K2" s="1079"/>
      <c r="L2" s="1079"/>
      <c r="M2" s="1079"/>
      <c r="N2" s="1079"/>
      <c r="O2" s="1079"/>
      <c r="P2" s="1079"/>
      <c r="Q2" s="1079"/>
      <c r="R2" s="1079"/>
    </row>
    <row r="3" spans="1:21" ht="13.5" customHeight="1">
      <c r="A3" s="1079" t="s">
        <v>1267</v>
      </c>
      <c r="B3" s="1079"/>
      <c r="C3" s="1079"/>
      <c r="D3" s="1079"/>
      <c r="E3" s="1079"/>
      <c r="F3" s="1079"/>
      <c r="G3" s="1079"/>
      <c r="H3" s="1079"/>
      <c r="I3" s="1079"/>
      <c r="J3" s="1079"/>
      <c r="K3" s="1079"/>
      <c r="L3" s="1079"/>
      <c r="M3" s="1079"/>
      <c r="N3" s="1079"/>
      <c r="O3" s="1079"/>
      <c r="P3" s="1079"/>
      <c r="Q3" s="1079"/>
      <c r="R3" s="1079"/>
    </row>
    <row r="4" spans="1:21" ht="13.5" customHeight="1">
      <c r="A4" s="942" t="s">
        <v>581</v>
      </c>
      <c r="B4" s="942"/>
      <c r="C4" s="942"/>
      <c r="D4" s="942"/>
      <c r="E4" s="942"/>
      <c r="F4" s="942"/>
      <c r="G4" s="942"/>
      <c r="H4" s="942"/>
      <c r="I4" s="942"/>
      <c r="J4" s="942"/>
      <c r="K4" s="942"/>
      <c r="L4" s="942"/>
      <c r="M4" s="942"/>
      <c r="N4" s="942"/>
      <c r="O4" s="942"/>
      <c r="P4" s="942"/>
      <c r="Q4" s="942"/>
      <c r="R4" s="942"/>
    </row>
    <row r="5" spans="1:21" ht="9.75" customHeight="1">
      <c r="A5" s="486"/>
      <c r="B5" s="486"/>
      <c r="C5" s="486"/>
      <c r="D5" s="486"/>
      <c r="E5" s="486"/>
      <c r="F5" s="486"/>
      <c r="G5" s="487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</row>
    <row r="6" spans="1:21" ht="4.5" customHeight="1" thickBot="1">
      <c r="A6" s="488"/>
      <c r="B6" s="488"/>
      <c r="C6" s="488"/>
      <c r="D6" s="488"/>
      <c r="E6" s="488"/>
      <c r="F6" s="488"/>
      <c r="G6" s="489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</row>
    <row r="7" spans="1:21" ht="14.1" customHeight="1" thickTop="1">
      <c r="A7" s="1085" t="s">
        <v>582</v>
      </c>
      <c r="B7" s="1086"/>
      <c r="C7" s="1086"/>
      <c r="D7" s="1086"/>
      <c r="E7" s="1086"/>
      <c r="F7" s="1086"/>
      <c r="G7" s="1086"/>
      <c r="H7" s="1087"/>
      <c r="I7" s="1091" t="s">
        <v>583</v>
      </c>
      <c r="J7" s="1092"/>
      <c r="K7" s="1092"/>
      <c r="L7" s="1092"/>
      <c r="M7" s="1092"/>
      <c r="N7" s="1092"/>
      <c r="O7" s="1092"/>
      <c r="P7" s="1092"/>
      <c r="Q7" s="1093"/>
      <c r="R7" s="1094" t="s">
        <v>14</v>
      </c>
    </row>
    <row r="8" spans="1:21" s="491" customFormat="1" ht="14.1" customHeight="1" thickBot="1">
      <c r="A8" s="1088"/>
      <c r="B8" s="1089"/>
      <c r="C8" s="1089"/>
      <c r="D8" s="1089"/>
      <c r="E8" s="1089"/>
      <c r="F8" s="1089"/>
      <c r="G8" s="1089"/>
      <c r="H8" s="1090"/>
      <c r="I8" s="490">
        <v>1000</v>
      </c>
      <c r="J8" s="490">
        <v>2000</v>
      </c>
      <c r="K8" s="490">
        <v>3000</v>
      </c>
      <c r="L8" s="490">
        <v>4000</v>
      </c>
      <c r="M8" s="490">
        <v>5000</v>
      </c>
      <c r="N8" s="490">
        <v>6000</v>
      </c>
      <c r="O8" s="490">
        <v>7000</v>
      </c>
      <c r="P8" s="490">
        <v>8000</v>
      </c>
      <c r="Q8" s="490">
        <v>9000</v>
      </c>
      <c r="R8" s="1095"/>
    </row>
    <row r="9" spans="1:21" ht="8.1" customHeight="1" thickTop="1" thickBot="1">
      <c r="A9" s="492"/>
      <c r="B9" s="492"/>
      <c r="C9" s="492"/>
      <c r="D9" s="492"/>
      <c r="E9" s="492"/>
      <c r="F9" s="492"/>
      <c r="G9" s="493"/>
      <c r="H9" s="494"/>
      <c r="I9" s="495"/>
      <c r="J9" s="495"/>
      <c r="K9" s="495"/>
      <c r="L9" s="495"/>
      <c r="M9" s="495"/>
      <c r="N9" s="495"/>
      <c r="O9" s="495"/>
      <c r="P9" s="495"/>
      <c r="Q9" s="495"/>
      <c r="R9" s="496"/>
    </row>
    <row r="10" spans="1:21" ht="5.25" customHeight="1" thickTop="1">
      <c r="A10" s="497"/>
      <c r="B10" s="498"/>
      <c r="C10" s="498"/>
      <c r="D10" s="498"/>
      <c r="E10" s="498"/>
      <c r="F10" s="498"/>
      <c r="G10" s="499"/>
      <c r="H10" s="500"/>
      <c r="I10" s="501"/>
      <c r="J10" s="502"/>
      <c r="K10" s="502"/>
      <c r="L10" s="502"/>
      <c r="M10" s="502"/>
      <c r="N10" s="502"/>
      <c r="O10" s="501"/>
      <c r="P10" s="502"/>
      <c r="Q10" s="502"/>
      <c r="R10" s="503"/>
    </row>
    <row r="11" spans="1:21" ht="13.5" customHeight="1">
      <c r="A11" s="504">
        <v>2</v>
      </c>
      <c r="B11" s="505">
        <v>0</v>
      </c>
      <c r="C11" s="505">
        <v>0</v>
      </c>
      <c r="D11" s="505">
        <v>0</v>
      </c>
      <c r="E11" s="505">
        <v>0</v>
      </c>
      <c r="F11" s="505"/>
      <c r="G11" s="506"/>
      <c r="H11" s="507" t="s">
        <v>44</v>
      </c>
      <c r="I11" s="508"/>
      <c r="J11" s="509"/>
      <c r="K11" s="509"/>
      <c r="L11" s="509"/>
      <c r="M11" s="509"/>
      <c r="N11" s="509"/>
      <c r="O11" s="508"/>
      <c r="P11" s="509"/>
      <c r="Q11" s="509"/>
      <c r="R11" s="510"/>
    </row>
    <row r="12" spans="1:21" ht="13.5" customHeight="1">
      <c r="A12" s="504">
        <v>2</v>
      </c>
      <c r="B12" s="505">
        <v>1</v>
      </c>
      <c r="C12" s="505">
        <v>0</v>
      </c>
      <c r="D12" s="505">
        <v>0</v>
      </c>
      <c r="E12" s="505">
        <v>0</v>
      </c>
      <c r="F12" s="505"/>
      <c r="G12" s="506"/>
      <c r="H12" s="507" t="s">
        <v>45</v>
      </c>
      <c r="I12" s="508"/>
      <c r="J12" s="509"/>
      <c r="K12" s="509"/>
      <c r="L12" s="509"/>
      <c r="M12" s="509"/>
      <c r="N12" s="509"/>
      <c r="O12" s="508"/>
      <c r="P12" s="509"/>
      <c r="Q12" s="509"/>
      <c r="R12" s="510"/>
    </row>
    <row r="13" spans="1:21" ht="13.5" customHeight="1">
      <c r="A13" s="504">
        <v>2</v>
      </c>
      <c r="B13" s="505">
        <v>1</v>
      </c>
      <c r="C13" s="505">
        <v>1</v>
      </c>
      <c r="D13" s="505">
        <v>0</v>
      </c>
      <c r="E13" s="505">
        <v>0</v>
      </c>
      <c r="F13" s="505"/>
      <c r="G13" s="506"/>
      <c r="H13" s="507" t="s">
        <v>46</v>
      </c>
      <c r="I13" s="508"/>
      <c r="J13" s="509"/>
      <c r="K13" s="509"/>
      <c r="L13" s="509"/>
      <c r="M13" s="509"/>
      <c r="N13" s="509"/>
      <c r="O13" s="508"/>
      <c r="P13" s="509"/>
      <c r="Q13" s="509"/>
      <c r="R13" s="510"/>
    </row>
    <row r="14" spans="1:21" ht="13.5" customHeight="1">
      <c r="A14" s="504">
        <v>2</v>
      </c>
      <c r="B14" s="505">
        <v>1</v>
      </c>
      <c r="C14" s="505">
        <v>1</v>
      </c>
      <c r="D14" s="505">
        <v>1</v>
      </c>
      <c r="E14" s="505">
        <v>0</v>
      </c>
      <c r="F14" s="505"/>
      <c r="G14" s="506"/>
      <c r="H14" s="507" t="s">
        <v>47</v>
      </c>
      <c r="I14" s="508"/>
      <c r="J14" s="509"/>
      <c r="K14" s="509"/>
      <c r="L14" s="509"/>
      <c r="M14" s="509"/>
      <c r="N14" s="509"/>
      <c r="O14" s="508"/>
      <c r="P14" s="509"/>
      <c r="Q14" s="509"/>
      <c r="R14" s="510"/>
    </row>
    <row r="15" spans="1:21" ht="13.5" customHeight="1">
      <c r="A15" s="504">
        <v>2</v>
      </c>
      <c r="B15" s="505">
        <v>1</v>
      </c>
      <c r="C15" s="505">
        <v>1</v>
      </c>
      <c r="D15" s="505">
        <v>1</v>
      </c>
      <c r="E15" s="505">
        <v>1</v>
      </c>
      <c r="F15" s="505"/>
      <c r="G15" s="506"/>
      <c r="H15" s="507" t="s">
        <v>48</v>
      </c>
      <c r="I15" s="508"/>
      <c r="J15" s="509"/>
      <c r="K15" s="509"/>
      <c r="L15" s="509"/>
      <c r="M15" s="509"/>
      <c r="N15" s="509"/>
      <c r="O15" s="508"/>
      <c r="P15" s="509"/>
      <c r="Q15" s="509"/>
      <c r="R15" s="510"/>
    </row>
    <row r="16" spans="1:21" ht="15" customHeight="1">
      <c r="A16" s="511">
        <v>2</v>
      </c>
      <c r="B16" s="512">
        <v>1</v>
      </c>
      <c r="C16" s="512">
        <v>1</v>
      </c>
      <c r="D16" s="512">
        <v>1</v>
      </c>
      <c r="E16" s="512">
        <v>1</v>
      </c>
      <c r="F16" s="513" t="s">
        <v>49</v>
      </c>
      <c r="G16" s="514"/>
      <c r="H16" s="515" t="s">
        <v>1269</v>
      </c>
      <c r="I16" s="516">
        <v>88283119</v>
      </c>
      <c r="J16" s="516">
        <v>15608620</v>
      </c>
      <c r="K16" s="517">
        <v>56894948</v>
      </c>
      <c r="L16" s="517">
        <v>17036212</v>
      </c>
      <c r="M16" s="517"/>
      <c r="N16" s="517"/>
      <c r="O16" s="516"/>
      <c r="P16" s="517"/>
      <c r="Q16" s="517"/>
      <c r="R16" s="518">
        <f t="shared" ref="R16:R54" si="0">SUM(I16:Q16)</f>
        <v>177822899</v>
      </c>
      <c r="U16" s="519"/>
    </row>
    <row r="17" spans="1:21" ht="15" customHeight="1">
      <c r="A17" s="511">
        <v>2</v>
      </c>
      <c r="B17" s="512">
        <v>1</v>
      </c>
      <c r="C17" s="512">
        <v>1</v>
      </c>
      <c r="D17" s="512">
        <v>1</v>
      </c>
      <c r="E17" s="512">
        <v>1</v>
      </c>
      <c r="F17" s="513" t="s">
        <v>50</v>
      </c>
      <c r="G17" s="514"/>
      <c r="H17" s="515" t="s">
        <v>51</v>
      </c>
      <c r="I17" s="516">
        <v>166055352</v>
      </c>
      <c r="J17" s="516">
        <v>75157572</v>
      </c>
      <c r="K17" s="516">
        <v>58333736</v>
      </c>
      <c r="L17" s="516">
        <v>77434167</v>
      </c>
      <c r="M17" s="517">
        <v>1739706</v>
      </c>
      <c r="N17" s="517"/>
      <c r="O17" s="516"/>
      <c r="P17" s="516"/>
      <c r="Q17" s="517"/>
      <c r="R17" s="518">
        <f t="shared" si="0"/>
        <v>378720533</v>
      </c>
      <c r="U17" s="519"/>
    </row>
    <row r="18" spans="1:21" ht="15" customHeight="1">
      <c r="A18" s="511"/>
      <c r="B18" s="512"/>
      <c r="C18" s="512"/>
      <c r="D18" s="512"/>
      <c r="E18" s="512"/>
      <c r="F18" s="513"/>
      <c r="G18" s="514"/>
      <c r="H18" s="520" t="s">
        <v>52</v>
      </c>
      <c r="I18" s="516"/>
      <c r="J18" s="517"/>
      <c r="K18" s="517"/>
      <c r="L18" s="517"/>
      <c r="M18" s="517"/>
      <c r="N18" s="517"/>
      <c r="O18" s="516"/>
      <c r="P18" s="517"/>
      <c r="Q18" s="517"/>
      <c r="R18" s="518"/>
      <c r="U18" s="519"/>
    </row>
    <row r="19" spans="1:21" ht="15" customHeight="1">
      <c r="A19" s="511">
        <v>2</v>
      </c>
      <c r="B19" s="512">
        <v>1</v>
      </c>
      <c r="C19" s="512">
        <v>1</v>
      </c>
      <c r="D19" s="512">
        <v>1</v>
      </c>
      <c r="E19" s="512">
        <v>1</v>
      </c>
      <c r="F19" s="513" t="s">
        <v>50</v>
      </c>
      <c r="G19" s="514">
        <v>40</v>
      </c>
      <c r="H19" s="36" t="s">
        <v>53</v>
      </c>
      <c r="I19" s="516">
        <v>5477682</v>
      </c>
      <c r="J19" s="517">
        <v>81197</v>
      </c>
      <c r="K19" s="517">
        <v>666748</v>
      </c>
      <c r="L19" s="517"/>
      <c r="M19" s="517"/>
      <c r="N19" s="517"/>
      <c r="O19" s="516"/>
      <c r="P19" s="517"/>
      <c r="Q19" s="517"/>
      <c r="R19" s="518">
        <f t="shared" si="0"/>
        <v>6225627</v>
      </c>
      <c r="U19" s="519"/>
    </row>
    <row r="20" spans="1:21" ht="15" customHeight="1">
      <c r="A20" s="511">
        <v>2</v>
      </c>
      <c r="B20" s="512">
        <v>1</v>
      </c>
      <c r="C20" s="512">
        <v>1</v>
      </c>
      <c r="D20" s="512">
        <v>1</v>
      </c>
      <c r="E20" s="512">
        <v>1</v>
      </c>
      <c r="F20" s="513" t="s">
        <v>50</v>
      </c>
      <c r="G20" s="514">
        <v>41</v>
      </c>
      <c r="H20" s="36" t="s">
        <v>54</v>
      </c>
      <c r="I20" s="516">
        <v>1077330</v>
      </c>
      <c r="J20" s="517">
        <v>379644</v>
      </c>
      <c r="K20" s="517">
        <v>419806</v>
      </c>
      <c r="L20" s="517"/>
      <c r="M20" s="517"/>
      <c r="N20" s="517"/>
      <c r="O20" s="516"/>
      <c r="P20" s="517">
        <v>2000000</v>
      </c>
      <c r="Q20" s="517"/>
      <c r="R20" s="518">
        <f t="shared" si="0"/>
        <v>3876780</v>
      </c>
      <c r="U20" s="519"/>
    </row>
    <row r="21" spans="1:21" ht="15" customHeight="1">
      <c r="A21" s="511">
        <v>2</v>
      </c>
      <c r="B21" s="512">
        <v>1</v>
      </c>
      <c r="C21" s="512">
        <v>1</v>
      </c>
      <c r="D21" s="512">
        <v>1</v>
      </c>
      <c r="E21" s="512">
        <v>1</v>
      </c>
      <c r="F21" s="513" t="s">
        <v>50</v>
      </c>
      <c r="G21" s="514">
        <v>42</v>
      </c>
      <c r="H21" s="36" t="s">
        <v>55</v>
      </c>
      <c r="I21" s="516">
        <v>5838388</v>
      </c>
      <c r="J21" s="517">
        <v>998697</v>
      </c>
      <c r="K21" s="517">
        <v>1178511</v>
      </c>
      <c r="L21" s="517">
        <v>53527</v>
      </c>
      <c r="M21" s="517"/>
      <c r="N21" s="517"/>
      <c r="O21" s="516"/>
      <c r="P21" s="517"/>
      <c r="Q21" s="517"/>
      <c r="R21" s="518">
        <f t="shared" si="0"/>
        <v>8069123</v>
      </c>
      <c r="U21" s="519"/>
    </row>
    <row r="22" spans="1:21" ht="15" customHeight="1">
      <c r="A22" s="511">
        <v>2</v>
      </c>
      <c r="B22" s="512">
        <v>1</v>
      </c>
      <c r="C22" s="512">
        <v>1</v>
      </c>
      <c r="D22" s="512">
        <v>1</v>
      </c>
      <c r="E22" s="512">
        <v>1</v>
      </c>
      <c r="F22" s="513" t="s">
        <v>50</v>
      </c>
      <c r="G22" s="514">
        <v>43</v>
      </c>
      <c r="H22" s="36" t="s">
        <v>584</v>
      </c>
      <c r="I22" s="516">
        <v>7377262</v>
      </c>
      <c r="J22" s="517">
        <v>966798</v>
      </c>
      <c r="K22" s="517">
        <v>940585</v>
      </c>
      <c r="L22" s="517"/>
      <c r="M22" s="517"/>
      <c r="N22" s="517"/>
      <c r="O22" s="516"/>
      <c r="P22" s="517"/>
      <c r="Q22" s="517"/>
      <c r="R22" s="518">
        <f t="shared" si="0"/>
        <v>9284645</v>
      </c>
      <c r="U22" s="519"/>
    </row>
    <row r="23" spans="1:21" ht="26.45" customHeight="1">
      <c r="A23" s="511">
        <v>2</v>
      </c>
      <c r="B23" s="512">
        <v>1</v>
      </c>
      <c r="C23" s="512">
        <v>1</v>
      </c>
      <c r="D23" s="512">
        <v>1</v>
      </c>
      <c r="E23" s="512">
        <v>1</v>
      </c>
      <c r="F23" s="513" t="s">
        <v>50</v>
      </c>
      <c r="G23" s="514">
        <v>44</v>
      </c>
      <c r="H23" s="36" t="s">
        <v>57</v>
      </c>
      <c r="I23" s="516">
        <v>1884605</v>
      </c>
      <c r="J23" s="517">
        <v>61763</v>
      </c>
      <c r="K23" s="517">
        <v>314031</v>
      </c>
      <c r="L23" s="517"/>
      <c r="M23" s="517"/>
      <c r="N23" s="517"/>
      <c r="O23" s="516"/>
      <c r="P23" s="517"/>
      <c r="Q23" s="517"/>
      <c r="R23" s="518">
        <f t="shared" si="0"/>
        <v>2260399</v>
      </c>
      <c r="U23" s="519"/>
    </row>
    <row r="24" spans="1:21" ht="24.75" customHeight="1">
      <c r="A24" s="511"/>
      <c r="B24" s="512"/>
      <c r="C24" s="512"/>
      <c r="D24" s="512"/>
      <c r="E24" s="512"/>
      <c r="F24" s="513"/>
      <c r="G24" s="514">
        <v>45</v>
      </c>
      <c r="H24" s="36" t="s">
        <v>585</v>
      </c>
      <c r="I24" s="516">
        <v>64134886</v>
      </c>
      <c r="J24" s="517">
        <v>8094902</v>
      </c>
      <c r="K24" s="517">
        <v>12171886</v>
      </c>
      <c r="L24" s="517">
        <v>4747</v>
      </c>
      <c r="M24" s="517">
        <v>3371915</v>
      </c>
      <c r="N24" s="517"/>
      <c r="O24" s="516"/>
      <c r="P24" s="517"/>
      <c r="Q24" s="517"/>
      <c r="R24" s="518">
        <f t="shared" si="0"/>
        <v>87778336</v>
      </c>
      <c r="U24" s="519"/>
    </row>
    <row r="25" spans="1:21" ht="15" customHeight="1">
      <c r="A25" s="521">
        <v>2</v>
      </c>
      <c r="B25" s="513">
        <v>1</v>
      </c>
      <c r="C25" s="513">
        <v>1</v>
      </c>
      <c r="D25" s="513">
        <v>1</v>
      </c>
      <c r="E25" s="513">
        <v>1</v>
      </c>
      <c r="F25" s="513" t="s">
        <v>59</v>
      </c>
      <c r="G25" s="514"/>
      <c r="H25" s="515" t="s">
        <v>60</v>
      </c>
      <c r="I25" s="516">
        <v>157445677</v>
      </c>
      <c r="J25" s="517">
        <v>19136537</v>
      </c>
      <c r="K25" s="517">
        <v>129760265</v>
      </c>
      <c r="L25" s="517">
        <v>12335532</v>
      </c>
      <c r="M25" s="517">
        <v>5701200</v>
      </c>
      <c r="N25" s="517"/>
      <c r="O25" s="516"/>
      <c r="P25" s="517"/>
      <c r="Q25" s="517"/>
      <c r="R25" s="518">
        <f t="shared" si="0"/>
        <v>324379211</v>
      </c>
      <c r="U25" s="519"/>
    </row>
    <row r="26" spans="1:21" ht="13.5" customHeight="1">
      <c r="A26" s="521"/>
      <c r="B26" s="513"/>
      <c r="C26" s="513"/>
      <c r="D26" s="513"/>
      <c r="E26" s="513"/>
      <c r="F26" s="513"/>
      <c r="G26" s="514"/>
      <c r="H26" s="520" t="s">
        <v>52</v>
      </c>
      <c r="I26" s="522"/>
      <c r="J26" s="523"/>
      <c r="K26" s="523"/>
      <c r="L26" s="523"/>
      <c r="M26" s="523"/>
      <c r="N26" s="517"/>
      <c r="O26" s="516"/>
      <c r="P26" s="517"/>
      <c r="Q26" s="517"/>
      <c r="R26" s="518"/>
      <c r="U26" s="519"/>
    </row>
    <row r="27" spans="1:21" ht="15" customHeight="1">
      <c r="A27" s="521">
        <v>2</v>
      </c>
      <c r="B27" s="513">
        <v>1</v>
      </c>
      <c r="C27" s="513">
        <v>1</v>
      </c>
      <c r="D27" s="513">
        <v>1</v>
      </c>
      <c r="E27" s="513">
        <v>1</v>
      </c>
      <c r="F27" s="513" t="s">
        <v>59</v>
      </c>
      <c r="G27" s="514">
        <v>26</v>
      </c>
      <c r="H27" s="515" t="s">
        <v>61</v>
      </c>
      <c r="I27" s="516">
        <v>78035037</v>
      </c>
      <c r="J27" s="517">
        <v>76962558</v>
      </c>
      <c r="K27" s="517">
        <v>86057886</v>
      </c>
      <c r="L27" s="517">
        <v>430393</v>
      </c>
      <c r="M27" s="517"/>
      <c r="N27" s="517">
        <v>102094767</v>
      </c>
      <c r="O27" s="516"/>
      <c r="P27" s="517"/>
      <c r="Q27" s="517"/>
      <c r="R27" s="518">
        <f t="shared" si="0"/>
        <v>343580641</v>
      </c>
      <c r="U27" s="519"/>
    </row>
    <row r="28" spans="1:21" ht="15" customHeight="1">
      <c r="A28" s="521">
        <v>2</v>
      </c>
      <c r="B28" s="513">
        <v>1</v>
      </c>
      <c r="C28" s="513">
        <v>1</v>
      </c>
      <c r="D28" s="513">
        <v>1</v>
      </c>
      <c r="E28" s="513">
        <v>1</v>
      </c>
      <c r="F28" s="513" t="s">
        <v>62</v>
      </c>
      <c r="G28" s="514"/>
      <c r="H28" s="515" t="s">
        <v>63</v>
      </c>
      <c r="I28" s="516">
        <v>43831265</v>
      </c>
      <c r="J28" s="517">
        <v>3907097</v>
      </c>
      <c r="K28" s="517">
        <v>35290746</v>
      </c>
      <c r="L28" s="517">
        <v>751876</v>
      </c>
      <c r="M28" s="517">
        <v>3396799</v>
      </c>
      <c r="N28" s="517"/>
      <c r="O28" s="516"/>
      <c r="P28" s="517"/>
      <c r="Q28" s="517"/>
      <c r="R28" s="518">
        <f t="shared" si="0"/>
        <v>87177783</v>
      </c>
      <c r="U28" s="519"/>
    </row>
    <row r="29" spans="1:21" ht="15" customHeight="1">
      <c r="A29" s="521"/>
      <c r="B29" s="513"/>
      <c r="C29" s="513"/>
      <c r="D29" s="513"/>
      <c r="E29" s="513"/>
      <c r="F29" s="513"/>
      <c r="G29" s="514"/>
      <c r="H29" s="520" t="s">
        <v>52</v>
      </c>
      <c r="I29" s="516"/>
      <c r="J29" s="517"/>
      <c r="K29" s="517"/>
      <c r="L29" s="517"/>
      <c r="M29" s="517"/>
      <c r="N29" s="517"/>
      <c r="O29" s="516"/>
      <c r="P29" s="517"/>
      <c r="Q29" s="517"/>
      <c r="R29" s="518"/>
      <c r="U29" s="519"/>
    </row>
    <row r="30" spans="1:21" ht="15" customHeight="1">
      <c r="A30" s="521">
        <v>2</v>
      </c>
      <c r="B30" s="513">
        <v>1</v>
      </c>
      <c r="C30" s="513">
        <v>1</v>
      </c>
      <c r="D30" s="513">
        <v>1</v>
      </c>
      <c r="E30" s="513">
        <v>1</v>
      </c>
      <c r="F30" s="513" t="s">
        <v>62</v>
      </c>
      <c r="G30" s="514">
        <v>19</v>
      </c>
      <c r="H30" s="515" t="s">
        <v>64</v>
      </c>
      <c r="I30" s="516">
        <v>2054845</v>
      </c>
      <c r="J30" s="517">
        <v>95000</v>
      </c>
      <c r="K30" s="517">
        <v>3840151</v>
      </c>
      <c r="L30" s="517"/>
      <c r="M30" s="517">
        <v>761000</v>
      </c>
      <c r="N30" s="517"/>
      <c r="O30" s="516"/>
      <c r="P30" s="517"/>
      <c r="Q30" s="517"/>
      <c r="R30" s="518">
        <f t="shared" si="0"/>
        <v>6750996</v>
      </c>
      <c r="U30" s="519"/>
    </row>
    <row r="31" spans="1:21" ht="15" customHeight="1">
      <c r="A31" s="521">
        <v>2</v>
      </c>
      <c r="B31" s="513">
        <v>1</v>
      </c>
      <c r="C31" s="513">
        <v>1</v>
      </c>
      <c r="D31" s="513">
        <v>1</v>
      </c>
      <c r="E31" s="513">
        <v>1</v>
      </c>
      <c r="F31" s="513" t="s">
        <v>65</v>
      </c>
      <c r="G31" s="514"/>
      <c r="H31" s="524" t="s">
        <v>586</v>
      </c>
      <c r="I31" s="516">
        <v>259073092</v>
      </c>
      <c r="J31" s="517">
        <v>778700</v>
      </c>
      <c r="K31" s="517">
        <v>118821446</v>
      </c>
      <c r="L31" s="517">
        <v>118662866</v>
      </c>
      <c r="M31" s="517"/>
      <c r="N31" s="517"/>
      <c r="O31" s="516"/>
      <c r="P31" s="517">
        <v>21570882</v>
      </c>
      <c r="Q31" s="517"/>
      <c r="R31" s="518">
        <f t="shared" si="0"/>
        <v>518906986</v>
      </c>
      <c r="U31" s="519"/>
    </row>
    <row r="32" spans="1:21" ht="15" customHeight="1">
      <c r="A32" s="521">
        <v>2</v>
      </c>
      <c r="B32" s="513">
        <v>1</v>
      </c>
      <c r="C32" s="513">
        <v>1</v>
      </c>
      <c r="D32" s="513">
        <v>1</v>
      </c>
      <c r="E32" s="513">
        <v>1</v>
      </c>
      <c r="F32" s="513" t="s">
        <v>67</v>
      </c>
      <c r="G32" s="514"/>
      <c r="H32" s="515" t="s">
        <v>68</v>
      </c>
      <c r="I32" s="516">
        <v>154752707</v>
      </c>
      <c r="J32" s="517">
        <v>64773426</v>
      </c>
      <c r="K32" s="517">
        <v>38646728</v>
      </c>
      <c r="L32" s="517">
        <v>15955899</v>
      </c>
      <c r="M32" s="517"/>
      <c r="N32" s="517"/>
      <c r="O32" s="516"/>
      <c r="P32" s="517">
        <v>18769348</v>
      </c>
      <c r="Q32" s="517"/>
      <c r="R32" s="518">
        <f t="shared" si="0"/>
        <v>292898108</v>
      </c>
      <c r="U32" s="519"/>
    </row>
    <row r="33" spans="1:21" ht="15" customHeight="1">
      <c r="A33" s="521"/>
      <c r="B33" s="513"/>
      <c r="C33" s="513"/>
      <c r="D33" s="513"/>
      <c r="E33" s="513"/>
      <c r="F33" s="513"/>
      <c r="G33" s="514"/>
      <c r="H33" s="520" t="s">
        <v>52</v>
      </c>
      <c r="I33" s="516"/>
      <c r="J33" s="517"/>
      <c r="K33" s="517"/>
      <c r="L33" s="517"/>
      <c r="M33" s="517"/>
      <c r="N33" s="517"/>
      <c r="O33" s="516"/>
      <c r="P33" s="517"/>
      <c r="Q33" s="517"/>
      <c r="R33" s="518"/>
      <c r="U33" s="519"/>
    </row>
    <row r="34" spans="1:21" ht="15" customHeight="1">
      <c r="A34" s="521">
        <v>2</v>
      </c>
      <c r="B34" s="513">
        <v>1</v>
      </c>
      <c r="C34" s="513">
        <v>1</v>
      </c>
      <c r="D34" s="513">
        <v>1</v>
      </c>
      <c r="E34" s="513">
        <v>1</v>
      </c>
      <c r="F34" s="513" t="s">
        <v>67</v>
      </c>
      <c r="G34" s="514" t="s">
        <v>69</v>
      </c>
      <c r="H34" s="515" t="s">
        <v>70</v>
      </c>
      <c r="I34" s="516">
        <v>4822560</v>
      </c>
      <c r="J34" s="517">
        <v>199345</v>
      </c>
      <c r="K34" s="517">
        <v>977042</v>
      </c>
      <c r="L34" s="517"/>
      <c r="M34" s="517"/>
      <c r="N34" s="517"/>
      <c r="O34" s="516"/>
      <c r="P34" s="517"/>
      <c r="Q34" s="517"/>
      <c r="R34" s="518">
        <f t="shared" si="0"/>
        <v>5998947</v>
      </c>
      <c r="U34" s="519"/>
    </row>
    <row r="35" spans="1:21" ht="15" customHeight="1">
      <c r="A35" s="521">
        <v>2</v>
      </c>
      <c r="B35" s="513">
        <v>1</v>
      </c>
      <c r="C35" s="513">
        <v>1</v>
      </c>
      <c r="D35" s="513">
        <v>1</v>
      </c>
      <c r="E35" s="513">
        <v>1</v>
      </c>
      <c r="F35" s="513" t="s">
        <v>71</v>
      </c>
      <c r="G35" s="514"/>
      <c r="H35" s="515" t="s">
        <v>72</v>
      </c>
      <c r="I35" s="516">
        <v>215494606</v>
      </c>
      <c r="J35" s="517">
        <v>8409295</v>
      </c>
      <c r="K35" s="517">
        <v>63710115</v>
      </c>
      <c r="L35" s="517">
        <v>495974</v>
      </c>
      <c r="M35" s="517"/>
      <c r="N35" s="517">
        <v>55847244</v>
      </c>
      <c r="O35" s="516"/>
      <c r="P35" s="517"/>
      <c r="Q35" s="517"/>
      <c r="R35" s="518">
        <f t="shared" si="0"/>
        <v>343957234</v>
      </c>
      <c r="U35" s="519"/>
    </row>
    <row r="36" spans="1:21" ht="15" customHeight="1">
      <c r="A36" s="521">
        <v>2</v>
      </c>
      <c r="B36" s="513">
        <v>1</v>
      </c>
      <c r="C36" s="513">
        <v>1</v>
      </c>
      <c r="D36" s="513">
        <v>1</v>
      </c>
      <c r="E36" s="513">
        <v>1</v>
      </c>
      <c r="F36" s="513" t="s">
        <v>69</v>
      </c>
      <c r="G36" s="514"/>
      <c r="H36" s="515" t="s">
        <v>73</v>
      </c>
      <c r="I36" s="516">
        <v>25376509</v>
      </c>
      <c r="J36" s="517">
        <v>2887002</v>
      </c>
      <c r="K36" s="517">
        <v>5823996</v>
      </c>
      <c r="L36" s="517">
        <v>25071603</v>
      </c>
      <c r="M36" s="517"/>
      <c r="N36" s="517"/>
      <c r="O36" s="516"/>
      <c r="P36" s="517">
        <v>2800000</v>
      </c>
      <c r="Q36" s="517"/>
      <c r="R36" s="518">
        <f t="shared" si="0"/>
        <v>61959110</v>
      </c>
      <c r="U36" s="519"/>
    </row>
    <row r="37" spans="1:21" ht="15" customHeight="1">
      <c r="A37" s="521"/>
      <c r="B37" s="513"/>
      <c r="C37" s="513"/>
      <c r="D37" s="513"/>
      <c r="E37" s="513"/>
      <c r="F37" s="513"/>
      <c r="G37" s="514"/>
      <c r="H37" s="520" t="s">
        <v>52</v>
      </c>
      <c r="I37" s="516"/>
      <c r="J37" s="517"/>
      <c r="K37" s="517"/>
      <c r="L37" s="517"/>
      <c r="M37" s="517"/>
      <c r="N37" s="517"/>
      <c r="O37" s="516"/>
      <c r="P37" s="517"/>
      <c r="Q37" s="517"/>
      <c r="R37" s="518">
        <f t="shared" si="0"/>
        <v>0</v>
      </c>
      <c r="U37" s="519"/>
    </row>
    <row r="38" spans="1:21" ht="15" customHeight="1">
      <c r="A38" s="521">
        <v>2</v>
      </c>
      <c r="B38" s="513">
        <v>1</v>
      </c>
      <c r="C38" s="513">
        <v>1</v>
      </c>
      <c r="D38" s="513">
        <v>1</v>
      </c>
      <c r="E38" s="513">
        <v>1</v>
      </c>
      <c r="F38" s="513" t="s">
        <v>69</v>
      </c>
      <c r="G38" s="514" t="s">
        <v>74</v>
      </c>
      <c r="H38" s="36" t="s">
        <v>75</v>
      </c>
      <c r="I38" s="516">
        <v>4169452</v>
      </c>
      <c r="J38" s="517">
        <v>209132</v>
      </c>
      <c r="K38" s="517">
        <v>463458</v>
      </c>
      <c r="L38" s="517">
        <v>2280</v>
      </c>
      <c r="M38" s="517"/>
      <c r="N38" s="517"/>
      <c r="O38" s="516"/>
      <c r="P38" s="517"/>
      <c r="Q38" s="517"/>
      <c r="R38" s="518">
        <f t="shared" si="0"/>
        <v>4844322</v>
      </c>
      <c r="U38" s="519"/>
    </row>
    <row r="39" spans="1:21" ht="15" customHeight="1">
      <c r="A39" s="521">
        <v>2</v>
      </c>
      <c r="B39" s="513">
        <v>1</v>
      </c>
      <c r="C39" s="513">
        <v>1</v>
      </c>
      <c r="D39" s="513">
        <v>1</v>
      </c>
      <c r="E39" s="513">
        <v>1</v>
      </c>
      <c r="F39" s="513" t="s">
        <v>69</v>
      </c>
      <c r="G39" s="514" t="s">
        <v>76</v>
      </c>
      <c r="H39" s="36" t="s">
        <v>77</v>
      </c>
      <c r="I39" s="516">
        <v>4729937</v>
      </c>
      <c r="J39" s="517">
        <v>227600</v>
      </c>
      <c r="K39" s="517">
        <v>458863</v>
      </c>
      <c r="L39" s="517"/>
      <c r="M39" s="517"/>
      <c r="N39" s="517"/>
      <c r="O39" s="516"/>
      <c r="P39" s="517"/>
      <c r="Q39" s="517"/>
      <c r="R39" s="518">
        <f t="shared" si="0"/>
        <v>5416400</v>
      </c>
      <c r="U39" s="519"/>
    </row>
    <row r="40" spans="1:21" ht="15" customHeight="1">
      <c r="A40" s="521">
        <v>2</v>
      </c>
      <c r="B40" s="513">
        <v>1</v>
      </c>
      <c r="C40" s="513">
        <v>1</v>
      </c>
      <c r="D40" s="513">
        <v>1</v>
      </c>
      <c r="E40" s="513">
        <v>1</v>
      </c>
      <c r="F40" s="513" t="s">
        <v>69</v>
      </c>
      <c r="G40" s="514" t="s">
        <v>78</v>
      </c>
      <c r="H40" s="36" t="s">
        <v>79</v>
      </c>
      <c r="I40" s="516">
        <v>4144629</v>
      </c>
      <c r="J40" s="517">
        <v>180240</v>
      </c>
      <c r="K40" s="517">
        <v>1228532</v>
      </c>
      <c r="L40" s="517"/>
      <c r="M40" s="517"/>
      <c r="N40" s="517"/>
      <c r="O40" s="516"/>
      <c r="P40" s="517"/>
      <c r="Q40" s="517"/>
      <c r="R40" s="518">
        <f t="shared" si="0"/>
        <v>5553401</v>
      </c>
      <c r="U40" s="519"/>
    </row>
    <row r="41" spans="1:21" ht="15" customHeight="1">
      <c r="A41" s="521">
        <v>2</v>
      </c>
      <c r="B41" s="513">
        <v>1</v>
      </c>
      <c r="C41" s="513">
        <v>1</v>
      </c>
      <c r="D41" s="513">
        <v>1</v>
      </c>
      <c r="E41" s="513">
        <v>1</v>
      </c>
      <c r="F41" s="513" t="s">
        <v>80</v>
      </c>
      <c r="G41" s="514"/>
      <c r="H41" s="515" t="s">
        <v>81</v>
      </c>
      <c r="I41" s="516">
        <v>61044316</v>
      </c>
      <c r="J41" s="517">
        <v>8923439</v>
      </c>
      <c r="K41" s="517">
        <v>49140821</v>
      </c>
      <c r="L41" s="517">
        <v>36162370</v>
      </c>
      <c r="M41" s="517"/>
      <c r="N41" s="517"/>
      <c r="O41" s="516"/>
      <c r="P41" s="517">
        <v>1043861</v>
      </c>
      <c r="Q41" s="517"/>
      <c r="R41" s="518">
        <f t="shared" si="0"/>
        <v>156314807</v>
      </c>
      <c r="U41" s="519"/>
    </row>
    <row r="42" spans="1:21" ht="10.9" customHeight="1">
      <c r="A42" s="525">
        <v>2</v>
      </c>
      <c r="B42" s="526">
        <v>1</v>
      </c>
      <c r="C42" s="526">
        <v>1</v>
      </c>
      <c r="D42" s="526">
        <v>1</v>
      </c>
      <c r="E42" s="526">
        <v>1</v>
      </c>
      <c r="F42" s="526">
        <v>10</v>
      </c>
      <c r="G42" s="514"/>
      <c r="H42" s="515" t="s">
        <v>82</v>
      </c>
      <c r="I42" s="516">
        <v>77135204</v>
      </c>
      <c r="J42" s="517">
        <v>2514314</v>
      </c>
      <c r="K42" s="517">
        <v>9270645</v>
      </c>
      <c r="L42" s="517">
        <v>51932644</v>
      </c>
      <c r="M42" s="517"/>
      <c r="N42" s="517"/>
      <c r="O42" s="516"/>
      <c r="P42" s="517">
        <v>46952843</v>
      </c>
      <c r="Q42" s="517"/>
      <c r="R42" s="518">
        <f t="shared" si="0"/>
        <v>187805650</v>
      </c>
      <c r="U42" s="519"/>
    </row>
    <row r="43" spans="1:21" ht="13.5" customHeight="1">
      <c r="A43" s="525"/>
      <c r="B43" s="526"/>
      <c r="C43" s="526"/>
      <c r="D43" s="526"/>
      <c r="E43" s="526"/>
      <c r="F43" s="526"/>
      <c r="G43" s="514"/>
      <c r="H43" s="520" t="s">
        <v>52</v>
      </c>
      <c r="I43" s="516"/>
      <c r="J43" s="517"/>
      <c r="K43" s="517"/>
      <c r="L43" s="517"/>
      <c r="M43" s="517"/>
      <c r="N43" s="517"/>
      <c r="O43" s="516"/>
      <c r="P43" s="517"/>
      <c r="Q43" s="517"/>
      <c r="R43" s="518"/>
      <c r="U43" s="519"/>
    </row>
    <row r="44" spans="1:21" ht="13.5" customHeight="1">
      <c r="A44" s="525">
        <v>2</v>
      </c>
      <c r="B44" s="526">
        <v>1</v>
      </c>
      <c r="C44" s="526">
        <v>1</v>
      </c>
      <c r="D44" s="526">
        <v>1</v>
      </c>
      <c r="E44" s="526">
        <v>1</v>
      </c>
      <c r="F44" s="526">
        <v>10</v>
      </c>
      <c r="G44" s="514" t="s">
        <v>83</v>
      </c>
      <c r="H44" s="515" t="s">
        <v>84</v>
      </c>
      <c r="I44" s="516">
        <v>1673382</v>
      </c>
      <c r="J44" s="517">
        <v>104952</v>
      </c>
      <c r="K44" s="517">
        <v>63562</v>
      </c>
      <c r="L44" s="517"/>
      <c r="M44" s="517"/>
      <c r="N44" s="517"/>
      <c r="O44" s="516"/>
      <c r="P44" s="517"/>
      <c r="Q44" s="517"/>
      <c r="R44" s="518">
        <f t="shared" si="0"/>
        <v>1841896</v>
      </c>
      <c r="U44" s="519"/>
    </row>
    <row r="45" spans="1:21" ht="13.5" customHeight="1">
      <c r="A45" s="525">
        <v>2</v>
      </c>
      <c r="B45" s="526">
        <v>1</v>
      </c>
      <c r="C45" s="526">
        <v>1</v>
      </c>
      <c r="D45" s="526">
        <v>1</v>
      </c>
      <c r="E45" s="526">
        <v>1</v>
      </c>
      <c r="F45" s="526">
        <v>11</v>
      </c>
      <c r="G45" s="514"/>
      <c r="H45" s="515" t="s">
        <v>85</v>
      </c>
      <c r="I45" s="516">
        <v>10953570</v>
      </c>
      <c r="J45" s="517">
        <v>343928</v>
      </c>
      <c r="K45" s="517">
        <v>2629376</v>
      </c>
      <c r="L45" s="517">
        <v>10352992</v>
      </c>
      <c r="M45" s="517">
        <v>49409</v>
      </c>
      <c r="N45" s="517"/>
      <c r="O45" s="516"/>
      <c r="P45" s="517"/>
      <c r="Q45" s="517"/>
      <c r="R45" s="518">
        <f t="shared" si="0"/>
        <v>24329275</v>
      </c>
      <c r="U45" s="519"/>
    </row>
    <row r="46" spans="1:21" ht="13.5" customHeight="1">
      <c r="A46" s="525">
        <v>2</v>
      </c>
      <c r="B46" s="526">
        <v>1</v>
      </c>
      <c r="C46" s="526">
        <v>1</v>
      </c>
      <c r="D46" s="526">
        <v>1</v>
      </c>
      <c r="E46" s="526">
        <v>1</v>
      </c>
      <c r="F46" s="526">
        <v>12</v>
      </c>
      <c r="G46" s="514"/>
      <c r="H46" s="524" t="s">
        <v>86</v>
      </c>
      <c r="I46" s="516">
        <v>19092825</v>
      </c>
      <c r="J46" s="517">
        <v>5399655</v>
      </c>
      <c r="K46" s="517">
        <v>10799085</v>
      </c>
      <c r="L46" s="517">
        <v>80533194</v>
      </c>
      <c r="M46" s="517"/>
      <c r="N46" s="517"/>
      <c r="O46" s="516"/>
      <c r="P46" s="517">
        <v>4178006</v>
      </c>
      <c r="Q46" s="517"/>
      <c r="R46" s="518">
        <f t="shared" si="0"/>
        <v>120002765</v>
      </c>
      <c r="U46" s="519"/>
    </row>
    <row r="47" spans="1:21" ht="15" customHeight="1">
      <c r="A47" s="525">
        <v>2</v>
      </c>
      <c r="B47" s="526">
        <v>1</v>
      </c>
      <c r="C47" s="526">
        <v>1</v>
      </c>
      <c r="D47" s="526">
        <v>1</v>
      </c>
      <c r="E47" s="526">
        <v>1</v>
      </c>
      <c r="F47" s="526">
        <v>13</v>
      </c>
      <c r="G47" s="514"/>
      <c r="H47" s="515" t="s">
        <v>587</v>
      </c>
      <c r="I47" s="516">
        <v>29614910</v>
      </c>
      <c r="J47" s="517">
        <v>1217233</v>
      </c>
      <c r="K47" s="517">
        <v>37099218</v>
      </c>
      <c r="L47" s="517">
        <v>1718539</v>
      </c>
      <c r="M47" s="517"/>
      <c r="N47" s="517"/>
      <c r="O47" s="516"/>
      <c r="P47" s="517"/>
      <c r="Q47" s="517"/>
      <c r="R47" s="518">
        <f t="shared" si="0"/>
        <v>69649900</v>
      </c>
      <c r="U47" s="519"/>
    </row>
    <row r="48" spans="1:21" ht="15" customHeight="1">
      <c r="A48" s="525">
        <v>2</v>
      </c>
      <c r="B48" s="526">
        <v>1</v>
      </c>
      <c r="C48" s="526">
        <v>1</v>
      </c>
      <c r="D48" s="526">
        <v>1</v>
      </c>
      <c r="E48" s="526">
        <v>1</v>
      </c>
      <c r="F48" s="526">
        <v>14</v>
      </c>
      <c r="G48" s="514"/>
      <c r="H48" s="515" t="s">
        <v>88</v>
      </c>
      <c r="I48" s="516">
        <v>439524807</v>
      </c>
      <c r="J48" s="517">
        <v>86964929</v>
      </c>
      <c r="K48" s="517">
        <v>69521389</v>
      </c>
      <c r="L48" s="517">
        <v>16883093</v>
      </c>
      <c r="M48" s="517">
        <v>2400000</v>
      </c>
      <c r="N48" s="517"/>
      <c r="O48" s="516"/>
      <c r="P48" s="517"/>
      <c r="Q48" s="517"/>
      <c r="R48" s="518">
        <f t="shared" si="0"/>
        <v>615294218</v>
      </c>
      <c r="U48" s="519"/>
    </row>
    <row r="49" spans="1:21" ht="13.5" customHeight="1">
      <c r="A49" s="525">
        <v>2</v>
      </c>
      <c r="B49" s="526">
        <v>1</v>
      </c>
      <c r="C49" s="526">
        <v>1</v>
      </c>
      <c r="D49" s="526">
        <v>1</v>
      </c>
      <c r="E49" s="526">
        <v>1</v>
      </c>
      <c r="F49" s="526">
        <v>15</v>
      </c>
      <c r="G49" s="514"/>
      <c r="H49" s="515" t="s">
        <v>89</v>
      </c>
      <c r="I49" s="516">
        <v>35972453</v>
      </c>
      <c r="J49" s="517">
        <v>3001348</v>
      </c>
      <c r="K49" s="517">
        <v>3995901</v>
      </c>
      <c r="L49" s="517">
        <v>33002754</v>
      </c>
      <c r="M49" s="517"/>
      <c r="N49" s="517"/>
      <c r="O49" s="516">
        <v>14298999</v>
      </c>
      <c r="P49" s="517"/>
      <c r="Q49" s="517"/>
      <c r="R49" s="518">
        <f t="shared" si="0"/>
        <v>90271455</v>
      </c>
      <c r="U49" s="519"/>
    </row>
    <row r="50" spans="1:21" ht="20.45" customHeight="1">
      <c r="A50" s="525">
        <v>2</v>
      </c>
      <c r="B50" s="526">
        <v>1</v>
      </c>
      <c r="C50" s="526">
        <v>1</v>
      </c>
      <c r="D50" s="526">
        <v>1</v>
      </c>
      <c r="E50" s="526">
        <v>1</v>
      </c>
      <c r="F50" s="526">
        <v>16</v>
      </c>
      <c r="G50" s="514"/>
      <c r="H50" s="527" t="s">
        <v>90</v>
      </c>
      <c r="I50" s="516">
        <v>11637976</v>
      </c>
      <c r="J50" s="517">
        <v>1303600</v>
      </c>
      <c r="K50" s="517">
        <v>21805117</v>
      </c>
      <c r="L50" s="517">
        <v>205686</v>
      </c>
      <c r="M50" s="517"/>
      <c r="N50" s="517"/>
      <c r="O50" s="516"/>
      <c r="P50" s="517"/>
      <c r="Q50" s="517"/>
      <c r="R50" s="518">
        <f t="shared" si="0"/>
        <v>34952379</v>
      </c>
      <c r="U50" s="519"/>
    </row>
    <row r="51" spans="1:21" ht="16.149999999999999" customHeight="1">
      <c r="A51" s="525">
        <v>2</v>
      </c>
      <c r="B51" s="526">
        <v>1</v>
      </c>
      <c r="C51" s="526">
        <v>1</v>
      </c>
      <c r="D51" s="526">
        <v>1</v>
      </c>
      <c r="E51" s="526">
        <v>1</v>
      </c>
      <c r="F51" s="526">
        <v>17</v>
      </c>
      <c r="G51" s="514"/>
      <c r="H51" s="515" t="s">
        <v>588</v>
      </c>
      <c r="I51" s="516">
        <v>45526814</v>
      </c>
      <c r="J51" s="517">
        <v>1967571</v>
      </c>
      <c r="K51" s="517">
        <v>20729123</v>
      </c>
      <c r="L51" s="517">
        <v>2906521</v>
      </c>
      <c r="M51" s="517"/>
      <c r="N51" s="517"/>
      <c r="O51" s="516"/>
      <c r="P51" s="517"/>
      <c r="Q51" s="517"/>
      <c r="R51" s="518">
        <f t="shared" si="0"/>
        <v>71130029</v>
      </c>
      <c r="U51" s="519"/>
    </row>
    <row r="52" spans="1:21" ht="15" customHeight="1">
      <c r="A52" s="525">
        <v>2</v>
      </c>
      <c r="B52" s="526">
        <v>1</v>
      </c>
      <c r="C52" s="526">
        <v>1</v>
      </c>
      <c r="D52" s="526">
        <v>1</v>
      </c>
      <c r="E52" s="526">
        <v>1</v>
      </c>
      <c r="F52" s="526">
        <v>18</v>
      </c>
      <c r="G52" s="514"/>
      <c r="H52" s="515" t="s">
        <v>92</v>
      </c>
      <c r="I52" s="517">
        <v>276773235</v>
      </c>
      <c r="J52" s="517">
        <v>109537838</v>
      </c>
      <c r="K52" s="517">
        <v>23718702</v>
      </c>
      <c r="L52" s="517">
        <v>1382259</v>
      </c>
      <c r="M52" s="517"/>
      <c r="N52" s="517"/>
      <c r="O52" s="516"/>
      <c r="P52" s="517"/>
      <c r="Q52" s="517"/>
      <c r="R52" s="528">
        <f t="shared" si="0"/>
        <v>411412034</v>
      </c>
      <c r="U52" s="519"/>
    </row>
    <row r="53" spans="1:21" ht="15" customHeight="1">
      <c r="A53" s="525">
        <v>2</v>
      </c>
      <c r="B53" s="526">
        <v>1</v>
      </c>
      <c r="C53" s="526">
        <v>1</v>
      </c>
      <c r="D53" s="526">
        <v>1</v>
      </c>
      <c r="E53" s="526">
        <v>1</v>
      </c>
      <c r="F53" s="77">
        <v>19</v>
      </c>
      <c r="G53" s="514"/>
      <c r="H53" s="515" t="s">
        <v>93</v>
      </c>
      <c r="I53" s="516"/>
      <c r="J53" s="517"/>
      <c r="K53" s="517"/>
      <c r="L53" s="517"/>
      <c r="M53" s="517"/>
      <c r="N53" s="517"/>
      <c r="O53" s="516">
        <v>169916369</v>
      </c>
      <c r="P53" s="517"/>
      <c r="Q53" s="517"/>
      <c r="R53" s="518">
        <f t="shared" si="0"/>
        <v>169916369</v>
      </c>
      <c r="U53" s="519"/>
    </row>
    <row r="54" spans="1:21" ht="13.5" customHeight="1">
      <c r="A54" s="525">
        <v>2</v>
      </c>
      <c r="B54" s="526">
        <v>1</v>
      </c>
      <c r="C54" s="526">
        <v>1</v>
      </c>
      <c r="D54" s="526">
        <v>1</v>
      </c>
      <c r="E54" s="526">
        <v>1</v>
      </c>
      <c r="F54" s="77">
        <v>20</v>
      </c>
      <c r="G54" s="514"/>
      <c r="H54" s="524" t="s">
        <v>94</v>
      </c>
      <c r="I54" s="516"/>
      <c r="J54" s="517"/>
      <c r="K54" s="517"/>
      <c r="L54" s="517"/>
      <c r="M54" s="517"/>
      <c r="N54" s="517"/>
      <c r="O54" s="516"/>
      <c r="P54" s="517"/>
      <c r="Q54" s="517">
        <v>273144349</v>
      </c>
      <c r="R54" s="518">
        <f t="shared" si="0"/>
        <v>273144349</v>
      </c>
      <c r="U54" s="519"/>
    </row>
    <row r="55" spans="1:21" ht="18" customHeight="1">
      <c r="A55" s="23">
        <v>2</v>
      </c>
      <c r="B55" s="24">
        <v>0</v>
      </c>
      <c r="C55" s="24">
        <v>0</v>
      </c>
      <c r="D55" s="24">
        <v>0</v>
      </c>
      <c r="E55" s="24">
        <v>0</v>
      </c>
      <c r="F55" s="24"/>
      <c r="G55" s="30"/>
      <c r="H55" s="79" t="s">
        <v>44</v>
      </c>
      <c r="I55" s="517"/>
      <c r="J55" s="517"/>
      <c r="K55" s="517"/>
      <c r="L55" s="517"/>
      <c r="M55" s="517"/>
      <c r="N55" s="517"/>
      <c r="O55" s="516"/>
      <c r="P55" s="517"/>
      <c r="Q55" s="517"/>
      <c r="R55" s="528"/>
      <c r="U55" s="519"/>
    </row>
    <row r="56" spans="1:21" ht="13.5" customHeight="1">
      <c r="A56" s="23">
        <v>2</v>
      </c>
      <c r="B56" s="24">
        <v>1</v>
      </c>
      <c r="C56" s="24">
        <v>0</v>
      </c>
      <c r="D56" s="24">
        <v>0</v>
      </c>
      <c r="E56" s="24">
        <v>0</v>
      </c>
      <c r="F56" s="24"/>
      <c r="G56" s="30"/>
      <c r="H56" s="79" t="s">
        <v>45</v>
      </c>
      <c r="I56" s="517"/>
      <c r="J56" s="517"/>
      <c r="K56" s="517"/>
      <c r="L56" s="517"/>
      <c r="M56" s="517"/>
      <c r="N56" s="517"/>
      <c r="O56" s="516"/>
      <c r="P56" s="517"/>
      <c r="Q56" s="517"/>
      <c r="R56" s="528"/>
      <c r="U56" s="519"/>
    </row>
    <row r="57" spans="1:21" ht="15.75">
      <c r="A57" s="23">
        <v>2</v>
      </c>
      <c r="B57" s="24">
        <v>1</v>
      </c>
      <c r="C57" s="24">
        <v>1</v>
      </c>
      <c r="D57" s="24">
        <v>0</v>
      </c>
      <c r="E57" s="24">
        <v>0</v>
      </c>
      <c r="F57" s="24"/>
      <c r="G57" s="30"/>
      <c r="H57" s="79" t="s">
        <v>46</v>
      </c>
      <c r="I57" s="517"/>
      <c r="J57" s="517"/>
      <c r="K57" s="517"/>
      <c r="L57" s="517"/>
      <c r="M57" s="517"/>
      <c r="N57" s="517"/>
      <c r="O57" s="516"/>
      <c r="P57" s="517"/>
      <c r="Q57" s="517"/>
      <c r="R57" s="528"/>
      <c r="U57" s="519"/>
    </row>
    <row r="58" spans="1:21" ht="15.75">
      <c r="A58" s="23">
        <v>2</v>
      </c>
      <c r="B58" s="24">
        <v>1</v>
      </c>
      <c r="C58" s="24">
        <v>1</v>
      </c>
      <c r="D58" s="24">
        <v>1</v>
      </c>
      <c r="E58" s="24">
        <v>0</v>
      </c>
      <c r="F58" s="24"/>
      <c r="G58" s="30"/>
      <c r="H58" s="79" t="s">
        <v>47</v>
      </c>
      <c r="I58" s="517"/>
      <c r="J58" s="517"/>
      <c r="K58" s="517"/>
      <c r="L58" s="517"/>
      <c r="M58" s="517"/>
      <c r="N58" s="517"/>
      <c r="O58" s="516"/>
      <c r="P58" s="517"/>
      <c r="Q58" s="517"/>
      <c r="R58" s="528"/>
      <c r="U58" s="519"/>
    </row>
    <row r="59" spans="1:21" ht="13.5" customHeight="1">
      <c r="A59" s="23">
        <v>2</v>
      </c>
      <c r="B59" s="24">
        <v>1</v>
      </c>
      <c r="C59" s="24">
        <v>1</v>
      </c>
      <c r="D59" s="24">
        <v>1</v>
      </c>
      <c r="E59" s="24">
        <v>2</v>
      </c>
      <c r="F59" s="24"/>
      <c r="G59" s="30"/>
      <c r="H59" s="529" t="s">
        <v>96</v>
      </c>
      <c r="I59" s="517"/>
      <c r="J59" s="517"/>
      <c r="K59" s="517"/>
      <c r="L59" s="517"/>
      <c r="M59" s="517"/>
      <c r="N59" s="517"/>
      <c r="O59" s="516"/>
      <c r="P59" s="517"/>
      <c r="Q59" s="517"/>
      <c r="R59" s="528"/>
      <c r="U59" s="519"/>
    </row>
    <row r="60" spans="1:21" ht="15" customHeight="1">
      <c r="A60" s="50">
        <v>2</v>
      </c>
      <c r="B60" s="51">
        <v>1</v>
      </c>
      <c r="C60" s="51">
        <v>1</v>
      </c>
      <c r="D60" s="51">
        <v>1</v>
      </c>
      <c r="E60" s="51">
        <v>2</v>
      </c>
      <c r="F60" s="77">
        <v>21</v>
      </c>
      <c r="G60" s="530"/>
      <c r="H60" s="531" t="s">
        <v>589</v>
      </c>
      <c r="I60" s="516"/>
      <c r="J60" s="517"/>
      <c r="K60" s="517"/>
      <c r="L60" s="517">
        <v>247532125</v>
      </c>
      <c r="M60" s="517"/>
      <c r="N60" s="517"/>
      <c r="O60" s="516"/>
      <c r="P60" s="517"/>
      <c r="Q60" s="517"/>
      <c r="R60" s="528">
        <f>SUM(I60:Q60)</f>
        <v>247532125</v>
      </c>
      <c r="U60" s="519"/>
    </row>
    <row r="61" spans="1:21" ht="13.5" customHeight="1">
      <c r="A61" s="23">
        <v>2</v>
      </c>
      <c r="B61" s="24">
        <v>0</v>
      </c>
      <c r="C61" s="24">
        <v>0</v>
      </c>
      <c r="D61" s="24">
        <v>0</v>
      </c>
      <c r="E61" s="24">
        <v>0</v>
      </c>
      <c r="F61" s="24"/>
      <c r="G61" s="30"/>
      <c r="H61" s="532" t="s">
        <v>44</v>
      </c>
      <c r="I61" s="517"/>
      <c r="J61" s="517"/>
      <c r="K61" s="517"/>
      <c r="L61" s="517"/>
      <c r="M61" s="517"/>
      <c r="N61" s="517"/>
      <c r="O61" s="516"/>
      <c r="P61" s="517"/>
      <c r="Q61" s="517"/>
      <c r="R61" s="528"/>
      <c r="U61" s="519"/>
    </row>
    <row r="62" spans="1:21" ht="13.5" customHeight="1">
      <c r="A62" s="23">
        <v>2</v>
      </c>
      <c r="B62" s="24">
        <v>1</v>
      </c>
      <c r="C62" s="24">
        <v>0</v>
      </c>
      <c r="D62" s="24">
        <v>0</v>
      </c>
      <c r="E62" s="24">
        <v>0</v>
      </c>
      <c r="F62" s="24"/>
      <c r="G62" s="30"/>
      <c r="H62" s="532" t="s">
        <v>45</v>
      </c>
      <c r="I62" s="516"/>
      <c r="J62" s="517"/>
      <c r="K62" s="517"/>
      <c r="L62" s="517"/>
      <c r="M62" s="517"/>
      <c r="N62" s="517"/>
      <c r="O62" s="516"/>
      <c r="P62" s="517"/>
      <c r="Q62" s="517"/>
      <c r="R62" s="528"/>
      <c r="U62" s="519"/>
    </row>
    <row r="63" spans="1:21" ht="13.5" customHeight="1">
      <c r="A63" s="23">
        <v>2</v>
      </c>
      <c r="B63" s="24">
        <v>1</v>
      </c>
      <c r="C63" s="24">
        <v>1</v>
      </c>
      <c r="D63" s="24">
        <v>0</v>
      </c>
      <c r="E63" s="24">
        <v>0</v>
      </c>
      <c r="F63" s="24"/>
      <c r="G63" s="30"/>
      <c r="H63" s="532" t="s">
        <v>46</v>
      </c>
      <c r="I63" s="517"/>
      <c r="J63" s="517"/>
      <c r="K63" s="517"/>
      <c r="L63" s="517"/>
      <c r="M63" s="517"/>
      <c r="N63" s="517"/>
      <c r="O63" s="516"/>
      <c r="P63" s="517"/>
      <c r="Q63" s="517"/>
      <c r="R63" s="528"/>
      <c r="U63" s="519"/>
    </row>
    <row r="64" spans="1:21" ht="13.5" customHeight="1">
      <c r="A64" s="23">
        <v>2</v>
      </c>
      <c r="B64" s="24">
        <v>1</v>
      </c>
      <c r="C64" s="24">
        <v>1</v>
      </c>
      <c r="D64" s="24">
        <v>1</v>
      </c>
      <c r="E64" s="24">
        <v>0</v>
      </c>
      <c r="F64" s="24"/>
      <c r="G64" s="30"/>
      <c r="H64" s="532" t="s">
        <v>47</v>
      </c>
      <c r="I64" s="517"/>
      <c r="J64" s="517"/>
      <c r="K64" s="517"/>
      <c r="L64" s="517"/>
      <c r="M64" s="517"/>
      <c r="N64" s="517"/>
      <c r="O64" s="516"/>
      <c r="P64" s="517"/>
      <c r="Q64" s="517"/>
      <c r="R64" s="528"/>
      <c r="U64" s="519"/>
    </row>
    <row r="65" spans="1:21" ht="13.5" customHeight="1" thickBot="1">
      <c r="A65" s="42">
        <v>2</v>
      </c>
      <c r="B65" s="43">
        <v>1</v>
      </c>
      <c r="C65" s="43">
        <v>1</v>
      </c>
      <c r="D65" s="43">
        <v>1</v>
      </c>
      <c r="E65" s="43">
        <v>3</v>
      </c>
      <c r="F65" s="43"/>
      <c r="G65" s="45"/>
      <c r="H65" s="533" t="s">
        <v>104</v>
      </c>
      <c r="I65" s="534"/>
      <c r="J65" s="535"/>
      <c r="K65" s="535"/>
      <c r="L65" s="535"/>
      <c r="M65" s="535"/>
      <c r="N65" s="535"/>
      <c r="O65" s="534"/>
      <c r="P65" s="535"/>
      <c r="Q65" s="535"/>
      <c r="R65" s="536"/>
      <c r="U65" s="519"/>
    </row>
    <row r="66" spans="1:21" ht="15" customHeight="1" thickTop="1">
      <c r="A66" s="50">
        <v>2</v>
      </c>
      <c r="B66" s="51">
        <v>1</v>
      </c>
      <c r="C66" s="51">
        <v>1</v>
      </c>
      <c r="D66" s="51">
        <v>1</v>
      </c>
      <c r="E66" s="51">
        <v>3</v>
      </c>
      <c r="F66" s="77">
        <v>22</v>
      </c>
      <c r="G66" s="530"/>
      <c r="H66" s="537" t="s">
        <v>590</v>
      </c>
      <c r="I66" s="516"/>
      <c r="J66" s="517"/>
      <c r="K66" s="517"/>
      <c r="L66" s="517">
        <v>329565020</v>
      </c>
      <c r="M66" s="517"/>
      <c r="N66" s="517"/>
      <c r="O66" s="516"/>
      <c r="P66" s="517"/>
      <c r="Q66" s="517"/>
      <c r="R66" s="528">
        <f>SUM(I66:Q66)</f>
        <v>329565020</v>
      </c>
      <c r="U66" s="519"/>
    </row>
    <row r="67" spans="1:21" ht="15.75">
      <c r="A67" s="23">
        <v>2</v>
      </c>
      <c r="B67" s="24">
        <v>0</v>
      </c>
      <c r="C67" s="24">
        <v>0</v>
      </c>
      <c r="D67" s="24">
        <v>0</v>
      </c>
      <c r="E67" s="24">
        <v>0</v>
      </c>
      <c r="F67" s="77"/>
      <c r="G67" s="530"/>
      <c r="H67" s="79" t="s">
        <v>44</v>
      </c>
      <c r="I67" s="516"/>
      <c r="J67" s="517"/>
      <c r="K67" s="517"/>
      <c r="L67" s="517"/>
      <c r="M67" s="517"/>
      <c r="N67" s="517"/>
      <c r="O67" s="517"/>
      <c r="P67" s="517"/>
      <c r="Q67" s="517"/>
      <c r="R67" s="528"/>
      <c r="U67" s="519"/>
    </row>
    <row r="68" spans="1:21" ht="13.5" customHeight="1">
      <c r="A68" s="23">
        <v>2</v>
      </c>
      <c r="B68" s="24">
        <v>1</v>
      </c>
      <c r="C68" s="24">
        <v>0</v>
      </c>
      <c r="D68" s="24">
        <v>0</v>
      </c>
      <c r="E68" s="24">
        <v>0</v>
      </c>
      <c r="F68" s="77"/>
      <c r="G68" s="530"/>
      <c r="H68" s="37" t="s">
        <v>45</v>
      </c>
      <c r="I68" s="538"/>
      <c r="J68" s="517"/>
      <c r="K68" s="517"/>
      <c r="L68" s="517"/>
      <c r="M68" s="517"/>
      <c r="N68" s="517"/>
      <c r="O68" s="517"/>
      <c r="P68" s="517"/>
      <c r="Q68" s="517"/>
      <c r="R68" s="539"/>
      <c r="U68" s="519"/>
    </row>
    <row r="69" spans="1:21" ht="15.75">
      <c r="A69" s="23">
        <v>2</v>
      </c>
      <c r="B69" s="24">
        <v>1</v>
      </c>
      <c r="C69" s="24">
        <v>1</v>
      </c>
      <c r="D69" s="24">
        <v>0</v>
      </c>
      <c r="E69" s="24">
        <v>0</v>
      </c>
      <c r="F69" s="77"/>
      <c r="G69" s="530"/>
      <c r="H69" s="79" t="s">
        <v>46</v>
      </c>
      <c r="I69" s="516"/>
      <c r="J69" s="517"/>
      <c r="K69" s="517"/>
      <c r="L69" s="517"/>
      <c r="M69" s="517"/>
      <c r="N69" s="517"/>
      <c r="O69" s="517"/>
      <c r="P69" s="517"/>
      <c r="Q69" s="517"/>
      <c r="R69" s="528"/>
      <c r="U69" s="519"/>
    </row>
    <row r="70" spans="1:21" ht="15.75">
      <c r="A70" s="23">
        <v>2</v>
      </c>
      <c r="B70" s="24">
        <v>1</v>
      </c>
      <c r="C70" s="24">
        <v>1</v>
      </c>
      <c r="D70" s="24">
        <v>1</v>
      </c>
      <c r="E70" s="24">
        <v>0</v>
      </c>
      <c r="F70" s="77"/>
      <c r="G70" s="530"/>
      <c r="H70" s="79" t="s">
        <v>47</v>
      </c>
      <c r="I70" s="516"/>
      <c r="J70" s="517"/>
      <c r="K70" s="517"/>
      <c r="L70" s="517"/>
      <c r="M70" s="517"/>
      <c r="N70" s="517"/>
      <c r="O70" s="516"/>
      <c r="P70" s="517"/>
      <c r="Q70" s="517"/>
      <c r="R70" s="528"/>
      <c r="U70" s="519"/>
    </row>
    <row r="71" spans="1:21" ht="13.5" customHeight="1">
      <c r="A71" s="23">
        <v>2</v>
      </c>
      <c r="B71" s="24">
        <v>1</v>
      </c>
      <c r="C71" s="24">
        <v>1</v>
      </c>
      <c r="D71" s="24">
        <v>1</v>
      </c>
      <c r="E71" s="24">
        <v>4</v>
      </c>
      <c r="F71" s="77"/>
      <c r="G71" s="530"/>
      <c r="H71" s="79" t="s">
        <v>591</v>
      </c>
      <c r="I71" s="517"/>
      <c r="J71" s="517"/>
      <c r="K71" s="517"/>
      <c r="L71" s="517"/>
      <c r="M71" s="517"/>
      <c r="N71" s="517"/>
      <c r="O71" s="516"/>
      <c r="P71" s="517"/>
      <c r="Q71" s="517"/>
      <c r="R71" s="528"/>
      <c r="U71" s="519"/>
    </row>
    <row r="72" spans="1:21" ht="15" customHeight="1">
      <c r="A72" s="50">
        <v>2</v>
      </c>
      <c r="B72" s="51">
        <v>1</v>
      </c>
      <c r="C72" s="51">
        <v>1</v>
      </c>
      <c r="D72" s="51">
        <v>1</v>
      </c>
      <c r="E72" s="51">
        <v>4</v>
      </c>
      <c r="F72" s="77">
        <v>23</v>
      </c>
      <c r="G72" s="530"/>
      <c r="H72" s="531" t="s">
        <v>592</v>
      </c>
      <c r="I72" s="516"/>
      <c r="J72" s="517"/>
      <c r="K72" s="517"/>
      <c r="L72" s="517">
        <v>276083515</v>
      </c>
      <c r="M72" s="517"/>
      <c r="N72" s="517"/>
      <c r="O72" s="516"/>
      <c r="P72" s="517"/>
      <c r="Q72" s="517"/>
      <c r="R72" s="528">
        <f t="shared" ref="R72:R78" si="1">SUM(I72:Q72)</f>
        <v>276083515</v>
      </c>
      <c r="U72" s="519"/>
    </row>
    <row r="73" spans="1:21" ht="15" customHeight="1">
      <c r="A73" s="76"/>
      <c r="B73" s="77"/>
      <c r="C73" s="77"/>
      <c r="D73" s="77"/>
      <c r="E73" s="77"/>
      <c r="F73" s="77">
        <v>23</v>
      </c>
      <c r="G73" s="530" t="s">
        <v>49</v>
      </c>
      <c r="H73" s="540" t="s">
        <v>111</v>
      </c>
      <c r="I73" s="516"/>
      <c r="J73" s="517"/>
      <c r="K73" s="517"/>
      <c r="L73" s="541">
        <v>182142003</v>
      </c>
      <c r="M73" s="517"/>
      <c r="N73" s="517"/>
      <c r="O73" s="516"/>
      <c r="P73" s="517"/>
      <c r="Q73" s="517"/>
      <c r="R73" s="542">
        <f t="shared" si="1"/>
        <v>182142003</v>
      </c>
      <c r="U73" s="519"/>
    </row>
    <row r="74" spans="1:21" ht="15" customHeight="1">
      <c r="A74" s="76"/>
      <c r="B74" s="77"/>
      <c r="C74" s="77"/>
      <c r="D74" s="77"/>
      <c r="E74" s="77"/>
      <c r="F74" s="77">
        <v>23</v>
      </c>
      <c r="G74" s="530" t="s">
        <v>50</v>
      </c>
      <c r="H74" s="540" t="s">
        <v>121</v>
      </c>
      <c r="I74" s="516"/>
      <c r="J74" s="517"/>
      <c r="K74" s="517"/>
      <c r="L74" s="541">
        <v>28885609</v>
      </c>
      <c r="M74" s="517"/>
      <c r="N74" s="517"/>
      <c r="O74" s="516"/>
      <c r="P74" s="517"/>
      <c r="Q74" s="517"/>
      <c r="R74" s="542">
        <f t="shared" si="1"/>
        <v>28885609</v>
      </c>
      <c r="U74" s="519"/>
    </row>
    <row r="75" spans="1:21" ht="29.45" customHeight="1">
      <c r="A75" s="76"/>
      <c r="B75" s="77"/>
      <c r="C75" s="77"/>
      <c r="D75" s="77"/>
      <c r="E75" s="77"/>
      <c r="F75" s="77">
        <v>23</v>
      </c>
      <c r="G75" s="530" t="s">
        <v>59</v>
      </c>
      <c r="H75" s="543" t="s">
        <v>122</v>
      </c>
      <c r="I75" s="516"/>
      <c r="J75" s="517"/>
      <c r="K75" s="517"/>
      <c r="L75" s="541">
        <v>21304373</v>
      </c>
      <c r="M75" s="517"/>
      <c r="N75" s="517"/>
      <c r="O75" s="516"/>
      <c r="P75" s="517"/>
      <c r="Q75" s="517"/>
      <c r="R75" s="542">
        <f t="shared" si="1"/>
        <v>21304373</v>
      </c>
      <c r="U75" s="519"/>
    </row>
    <row r="76" spans="1:21" ht="15" customHeight="1">
      <c r="A76" s="76"/>
      <c r="B76" s="77"/>
      <c r="C76" s="77"/>
      <c r="D76" s="77"/>
      <c r="E76" s="77"/>
      <c r="F76" s="77">
        <v>23</v>
      </c>
      <c r="G76" s="530" t="s">
        <v>62</v>
      </c>
      <c r="H76" s="540" t="s">
        <v>593</v>
      </c>
      <c r="I76" s="516"/>
      <c r="J76" s="517"/>
      <c r="K76" s="517"/>
      <c r="L76" s="541">
        <v>18878923</v>
      </c>
      <c r="M76" s="517"/>
      <c r="N76" s="517"/>
      <c r="O76" s="516"/>
      <c r="P76" s="517"/>
      <c r="Q76" s="517"/>
      <c r="R76" s="542">
        <f t="shared" si="1"/>
        <v>18878923</v>
      </c>
      <c r="U76" s="519"/>
    </row>
    <row r="77" spans="1:21" ht="15" customHeight="1">
      <c r="A77" s="76"/>
      <c r="B77" s="77"/>
      <c r="C77" s="77"/>
      <c r="D77" s="77"/>
      <c r="E77" s="77"/>
      <c r="F77" s="77">
        <v>23</v>
      </c>
      <c r="G77" s="530" t="s">
        <v>65</v>
      </c>
      <c r="H77" s="540" t="s">
        <v>124</v>
      </c>
      <c r="I77" s="538"/>
      <c r="J77" s="516"/>
      <c r="K77" s="516"/>
      <c r="L77" s="541">
        <v>13559948</v>
      </c>
      <c r="M77" s="517"/>
      <c r="N77" s="517"/>
      <c r="O77" s="544"/>
      <c r="P77" s="517"/>
      <c r="Q77" s="517"/>
      <c r="R77" s="545">
        <f t="shared" si="1"/>
        <v>13559948</v>
      </c>
      <c r="U77" s="519"/>
    </row>
    <row r="78" spans="1:21" ht="28.9" customHeight="1">
      <c r="A78" s="76"/>
      <c r="B78" s="77"/>
      <c r="C78" s="77"/>
      <c r="D78" s="77"/>
      <c r="E78" s="77"/>
      <c r="F78" s="77">
        <v>23</v>
      </c>
      <c r="G78" s="530" t="s">
        <v>67</v>
      </c>
      <c r="H78" s="543" t="s">
        <v>125</v>
      </c>
      <c r="I78" s="538"/>
      <c r="J78" s="516"/>
      <c r="K78" s="516"/>
      <c r="L78" s="541">
        <v>11312659</v>
      </c>
      <c r="M78" s="517"/>
      <c r="N78" s="517"/>
      <c r="O78" s="544"/>
      <c r="P78" s="517"/>
      <c r="Q78" s="517"/>
      <c r="R78" s="545">
        <f t="shared" si="1"/>
        <v>11312659</v>
      </c>
      <c r="U78" s="519"/>
    </row>
    <row r="79" spans="1:21" ht="30" customHeight="1">
      <c r="A79" s="1082" t="s">
        <v>594</v>
      </c>
      <c r="B79" s="1083"/>
      <c r="C79" s="1083"/>
      <c r="D79" s="1083"/>
      <c r="E79" s="1083"/>
      <c r="F79" s="1083"/>
      <c r="G79" s="1083"/>
      <c r="H79" s="1084"/>
      <c r="I79" s="546"/>
      <c r="J79" s="516"/>
      <c r="K79" s="516"/>
      <c r="L79" s="547"/>
      <c r="M79" s="548"/>
      <c r="N79" s="548"/>
      <c r="O79" s="488"/>
      <c r="P79" s="548"/>
      <c r="Q79" s="548"/>
      <c r="R79" s="549"/>
      <c r="U79" s="519"/>
    </row>
    <row r="80" spans="1:21" ht="15.75">
      <c r="A80" s="23">
        <v>2</v>
      </c>
      <c r="B80" s="24">
        <v>0</v>
      </c>
      <c r="C80" s="24">
        <v>0</v>
      </c>
      <c r="D80" s="24">
        <v>0</v>
      </c>
      <c r="E80" s="24">
        <v>0</v>
      </c>
      <c r="F80" s="77"/>
      <c r="G80" s="530"/>
      <c r="H80" s="79" t="s">
        <v>44</v>
      </c>
      <c r="I80" s="517"/>
      <c r="J80" s="516"/>
      <c r="K80" s="516"/>
      <c r="L80" s="517"/>
      <c r="M80" s="517"/>
      <c r="N80" s="517"/>
      <c r="O80" s="516"/>
      <c r="P80" s="517"/>
      <c r="Q80" s="517"/>
      <c r="R80" s="528"/>
      <c r="U80" s="519"/>
    </row>
    <row r="81" spans="1:21" ht="13.5" customHeight="1">
      <c r="A81" s="23">
        <v>2</v>
      </c>
      <c r="B81" s="24">
        <v>1</v>
      </c>
      <c r="C81" s="24">
        <v>0</v>
      </c>
      <c r="D81" s="24">
        <v>0</v>
      </c>
      <c r="E81" s="24">
        <v>0</v>
      </c>
      <c r="F81" s="77"/>
      <c r="G81" s="530"/>
      <c r="H81" s="79" t="s">
        <v>45</v>
      </c>
      <c r="I81" s="517"/>
      <c r="J81" s="516"/>
      <c r="K81" s="516"/>
      <c r="L81" s="517"/>
      <c r="M81" s="517"/>
      <c r="N81" s="517"/>
      <c r="O81" s="516"/>
      <c r="P81" s="517"/>
      <c r="Q81" s="517"/>
      <c r="R81" s="528"/>
      <c r="U81" s="519"/>
    </row>
    <row r="82" spans="1:21" ht="15.75">
      <c r="A82" s="23">
        <v>2</v>
      </c>
      <c r="B82" s="24">
        <v>1</v>
      </c>
      <c r="C82" s="24">
        <v>1</v>
      </c>
      <c r="D82" s="24">
        <v>0</v>
      </c>
      <c r="E82" s="24">
        <v>0</v>
      </c>
      <c r="F82" s="77"/>
      <c r="G82" s="530"/>
      <c r="H82" s="79" t="s">
        <v>46</v>
      </c>
      <c r="I82" s="517"/>
      <c r="J82" s="516"/>
      <c r="K82" s="516"/>
      <c r="L82" s="517"/>
      <c r="M82" s="517"/>
      <c r="N82" s="517"/>
      <c r="O82" s="516"/>
      <c r="P82" s="517"/>
      <c r="Q82" s="517"/>
      <c r="R82" s="528"/>
      <c r="U82" s="519"/>
    </row>
    <row r="83" spans="1:21" ht="28.15" customHeight="1">
      <c r="A83" s="23">
        <v>2</v>
      </c>
      <c r="B83" s="24">
        <v>1</v>
      </c>
      <c r="C83" s="24">
        <v>1</v>
      </c>
      <c r="D83" s="24">
        <v>2</v>
      </c>
      <c r="E83" s="24">
        <v>0</v>
      </c>
      <c r="F83" s="77"/>
      <c r="G83" s="530"/>
      <c r="H83" s="79" t="s">
        <v>126</v>
      </c>
      <c r="I83" s="517"/>
      <c r="J83" s="517"/>
      <c r="K83" s="517"/>
      <c r="L83" s="517"/>
      <c r="M83" s="517"/>
      <c r="N83" s="517"/>
      <c r="O83" s="516"/>
      <c r="P83" s="517"/>
      <c r="Q83" s="517"/>
      <c r="R83" s="528"/>
      <c r="U83" s="519"/>
    </row>
    <row r="84" spans="1:21" ht="27" customHeight="1">
      <c r="A84" s="23">
        <v>2</v>
      </c>
      <c r="B84" s="24">
        <v>1</v>
      </c>
      <c r="C84" s="24">
        <v>1</v>
      </c>
      <c r="D84" s="24">
        <v>2</v>
      </c>
      <c r="E84" s="24">
        <v>0</v>
      </c>
      <c r="F84" s="77"/>
      <c r="G84" s="530"/>
      <c r="H84" s="79" t="s">
        <v>127</v>
      </c>
      <c r="I84" s="517"/>
      <c r="J84" s="517"/>
      <c r="K84" s="517"/>
      <c r="L84" s="517"/>
      <c r="M84" s="517"/>
      <c r="N84" s="517"/>
      <c r="O84" s="516"/>
      <c r="P84" s="517"/>
      <c r="Q84" s="517"/>
      <c r="R84" s="528"/>
      <c r="U84" s="519"/>
    </row>
    <row r="85" spans="1:21" ht="17.45" customHeight="1">
      <c r="A85" s="23">
        <v>2</v>
      </c>
      <c r="B85" s="24">
        <v>1</v>
      </c>
      <c r="C85" s="24">
        <v>1</v>
      </c>
      <c r="D85" s="24">
        <v>2</v>
      </c>
      <c r="E85" s="24">
        <v>0</v>
      </c>
      <c r="F85" s="77">
        <v>24</v>
      </c>
      <c r="G85" s="530"/>
      <c r="H85" s="531" t="s">
        <v>595</v>
      </c>
      <c r="I85" s="516"/>
      <c r="J85" s="517"/>
      <c r="K85" s="517"/>
      <c r="L85" s="517">
        <v>2700654341</v>
      </c>
      <c r="M85" s="517"/>
      <c r="N85" s="517"/>
      <c r="O85" s="516"/>
      <c r="P85" s="517"/>
      <c r="Q85" s="517"/>
      <c r="R85" s="528">
        <f>SUM(I85:Q85)</f>
        <v>2700654341</v>
      </c>
      <c r="U85" s="519"/>
    </row>
    <row r="86" spans="1:21" ht="15.75">
      <c r="A86" s="23">
        <v>2</v>
      </c>
      <c r="B86" s="24">
        <v>0</v>
      </c>
      <c r="C86" s="24">
        <v>0</v>
      </c>
      <c r="D86" s="24">
        <v>0</v>
      </c>
      <c r="E86" s="24">
        <v>0</v>
      </c>
      <c r="F86" s="77"/>
      <c r="G86" s="530"/>
      <c r="H86" s="79" t="s">
        <v>44</v>
      </c>
      <c r="I86" s="517"/>
      <c r="J86" s="517"/>
      <c r="K86" s="517"/>
      <c r="L86" s="517"/>
      <c r="M86" s="517"/>
      <c r="N86" s="517"/>
      <c r="O86" s="516"/>
      <c r="P86" s="517"/>
      <c r="Q86" s="517"/>
      <c r="R86" s="528"/>
      <c r="U86" s="519"/>
    </row>
    <row r="87" spans="1:21" ht="16.899999999999999" customHeight="1">
      <c r="A87" s="23">
        <v>2</v>
      </c>
      <c r="B87" s="24">
        <v>1</v>
      </c>
      <c r="C87" s="24">
        <v>0</v>
      </c>
      <c r="D87" s="24">
        <v>0</v>
      </c>
      <c r="E87" s="24">
        <v>0</v>
      </c>
      <c r="F87" s="77"/>
      <c r="G87" s="530"/>
      <c r="H87" s="79" t="s">
        <v>45</v>
      </c>
      <c r="I87" s="517"/>
      <c r="J87" s="517"/>
      <c r="K87" s="517"/>
      <c r="L87" s="517"/>
      <c r="M87" s="517"/>
      <c r="N87" s="517"/>
      <c r="O87" s="516"/>
      <c r="P87" s="517"/>
      <c r="Q87" s="517"/>
      <c r="R87" s="528"/>
      <c r="U87" s="519"/>
    </row>
    <row r="88" spans="1:21" ht="15.75">
      <c r="A88" s="23">
        <v>2</v>
      </c>
      <c r="B88" s="24">
        <v>1</v>
      </c>
      <c r="C88" s="24">
        <v>1</v>
      </c>
      <c r="D88" s="24">
        <v>0</v>
      </c>
      <c r="E88" s="24">
        <v>0</v>
      </c>
      <c r="F88" s="77"/>
      <c r="G88" s="530"/>
      <c r="H88" s="79" t="s">
        <v>46</v>
      </c>
      <c r="I88" s="517"/>
      <c r="J88" s="517"/>
      <c r="K88" s="517"/>
      <c r="L88" s="517"/>
      <c r="M88" s="517"/>
      <c r="N88" s="517"/>
      <c r="O88" s="516"/>
      <c r="P88" s="517"/>
      <c r="Q88" s="517"/>
      <c r="R88" s="528"/>
      <c r="U88" s="519"/>
    </row>
    <row r="89" spans="1:21" ht="31.15" customHeight="1">
      <c r="A89" s="23">
        <v>2</v>
      </c>
      <c r="B89" s="24">
        <v>1</v>
      </c>
      <c r="C89" s="24">
        <v>1</v>
      </c>
      <c r="D89" s="24">
        <v>2</v>
      </c>
      <c r="E89" s="24">
        <v>0</v>
      </c>
      <c r="F89" s="77"/>
      <c r="G89" s="530"/>
      <c r="H89" s="79" t="s">
        <v>126</v>
      </c>
      <c r="I89" s="517"/>
      <c r="J89" s="517"/>
      <c r="K89" s="517"/>
      <c r="L89" s="517"/>
      <c r="M89" s="517"/>
      <c r="N89" s="517"/>
      <c r="O89" s="516"/>
      <c r="P89" s="517"/>
      <c r="Q89" s="517"/>
      <c r="R89" s="528"/>
      <c r="U89" s="519"/>
    </row>
    <row r="90" spans="1:21" ht="27.6" customHeight="1">
      <c r="A90" s="23">
        <v>2</v>
      </c>
      <c r="B90" s="24">
        <v>1</v>
      </c>
      <c r="C90" s="24">
        <v>1</v>
      </c>
      <c r="D90" s="24">
        <v>2</v>
      </c>
      <c r="E90" s="24">
        <v>0</v>
      </c>
      <c r="F90" s="77"/>
      <c r="G90" s="530"/>
      <c r="H90" s="79" t="s">
        <v>127</v>
      </c>
      <c r="I90" s="517"/>
      <c r="J90" s="517"/>
      <c r="K90" s="517"/>
      <c r="L90" s="517"/>
      <c r="M90" s="517"/>
      <c r="N90" s="517"/>
      <c r="O90" s="516"/>
      <c r="P90" s="517"/>
      <c r="Q90" s="517"/>
      <c r="R90" s="528"/>
      <c r="U90" s="519"/>
    </row>
    <row r="91" spans="1:21" ht="34.15" customHeight="1">
      <c r="A91" s="936" t="s">
        <v>176</v>
      </c>
      <c r="B91" s="937"/>
      <c r="C91" s="937"/>
      <c r="D91" s="937"/>
      <c r="E91" s="937"/>
      <c r="F91" s="937"/>
      <c r="G91" s="937"/>
      <c r="H91" s="938"/>
      <c r="I91" s="550"/>
      <c r="J91" s="551"/>
      <c r="K91" s="547"/>
      <c r="L91" s="547"/>
      <c r="M91" s="517"/>
      <c r="N91" s="517"/>
      <c r="O91" s="516"/>
      <c r="P91" s="517"/>
      <c r="Q91" s="517"/>
      <c r="R91" s="528"/>
      <c r="U91" s="519"/>
    </row>
    <row r="92" spans="1:21" ht="15" customHeight="1">
      <c r="A92" s="552">
        <v>2</v>
      </c>
      <c r="B92" s="553">
        <v>1</v>
      </c>
      <c r="C92" s="553">
        <v>1</v>
      </c>
      <c r="D92" s="553">
        <v>2</v>
      </c>
      <c r="E92" s="553">
        <v>0</v>
      </c>
      <c r="F92" s="554">
        <v>25</v>
      </c>
      <c r="G92" s="555"/>
      <c r="H92" s="531" t="s">
        <v>596</v>
      </c>
      <c r="I92" s="517"/>
      <c r="J92" s="517"/>
      <c r="K92" s="517"/>
      <c r="L92" s="517">
        <v>47151000</v>
      </c>
      <c r="M92" s="517"/>
      <c r="N92" s="517"/>
      <c r="O92" s="516"/>
      <c r="P92" s="517"/>
      <c r="Q92" s="517"/>
      <c r="R92" s="528">
        <f>SUM(I92:Q92)</f>
        <v>47151000</v>
      </c>
      <c r="U92" s="519"/>
    </row>
    <row r="93" spans="1:21" ht="13.5" customHeight="1">
      <c r="A93" s="1082" t="s">
        <v>183</v>
      </c>
      <c r="B93" s="1083"/>
      <c r="C93" s="1083"/>
      <c r="D93" s="1083"/>
      <c r="E93" s="1083"/>
      <c r="F93" s="1083"/>
      <c r="G93" s="1083"/>
      <c r="H93" s="1084"/>
      <c r="I93" s="556"/>
      <c r="J93" s="547"/>
      <c r="K93" s="547"/>
      <c r="L93" s="547"/>
      <c r="M93" s="546"/>
      <c r="N93" s="517"/>
      <c r="O93" s="516"/>
      <c r="P93" s="517"/>
      <c r="Q93" s="517"/>
      <c r="R93" s="528"/>
      <c r="U93" s="519"/>
    </row>
    <row r="94" spans="1:21" ht="13.5" customHeight="1">
      <c r="A94" s="23">
        <v>3</v>
      </c>
      <c r="B94" s="24">
        <v>0</v>
      </c>
      <c r="C94" s="24">
        <v>0</v>
      </c>
      <c r="D94" s="24">
        <v>0</v>
      </c>
      <c r="E94" s="24">
        <v>0</v>
      </c>
      <c r="F94" s="557"/>
      <c r="G94" s="558"/>
      <c r="H94" s="79" t="s">
        <v>178</v>
      </c>
      <c r="I94" s="557"/>
      <c r="J94" s="547"/>
      <c r="K94" s="547"/>
      <c r="L94" s="547"/>
      <c r="M94" s="546"/>
      <c r="N94" s="517"/>
      <c r="O94" s="516"/>
      <c r="P94" s="517"/>
      <c r="Q94" s="517"/>
      <c r="R94" s="528"/>
      <c r="U94" s="519"/>
    </row>
    <row r="95" spans="1:21" ht="13.5" customHeight="1">
      <c r="A95" s="23">
        <v>3</v>
      </c>
      <c r="B95" s="24">
        <v>1</v>
      </c>
      <c r="C95" s="24">
        <v>0</v>
      </c>
      <c r="D95" s="24">
        <v>0</v>
      </c>
      <c r="E95" s="24">
        <v>0</v>
      </c>
      <c r="F95" s="557"/>
      <c r="G95" s="558"/>
      <c r="H95" s="79" t="s">
        <v>45</v>
      </c>
      <c r="I95" s="557"/>
      <c r="J95" s="547"/>
      <c r="K95" s="547"/>
      <c r="L95" s="547"/>
      <c r="M95" s="546"/>
      <c r="N95" s="517"/>
      <c r="O95" s="516"/>
      <c r="P95" s="517"/>
      <c r="Q95" s="517"/>
      <c r="R95" s="528"/>
      <c r="U95" s="519"/>
    </row>
    <row r="96" spans="1:21" ht="13.5" customHeight="1">
      <c r="A96" s="23">
        <v>3</v>
      </c>
      <c r="B96" s="24">
        <v>1</v>
      </c>
      <c r="C96" s="24">
        <v>1</v>
      </c>
      <c r="D96" s="24">
        <v>0</v>
      </c>
      <c r="E96" s="24">
        <v>0</v>
      </c>
      <c r="F96" s="557"/>
      <c r="G96" s="558"/>
      <c r="H96" s="79" t="s">
        <v>179</v>
      </c>
      <c r="I96" s="557"/>
      <c r="J96" s="547"/>
      <c r="K96" s="547"/>
      <c r="L96" s="547"/>
      <c r="M96" s="546"/>
      <c r="N96" s="517"/>
      <c r="O96" s="516"/>
      <c r="P96" s="517"/>
      <c r="Q96" s="517"/>
      <c r="R96" s="528"/>
      <c r="U96" s="519"/>
    </row>
    <row r="97" spans="1:21" ht="13.5" customHeight="1">
      <c r="A97" s="23">
        <v>3</v>
      </c>
      <c r="B97" s="24">
        <v>1</v>
      </c>
      <c r="C97" s="24">
        <v>1</v>
      </c>
      <c r="D97" s="24">
        <v>1</v>
      </c>
      <c r="E97" s="24">
        <v>0</v>
      </c>
      <c r="F97" s="557"/>
      <c r="G97" s="558"/>
      <c r="H97" s="79" t="s">
        <v>180</v>
      </c>
      <c r="I97" s="557"/>
      <c r="J97" s="547"/>
      <c r="K97" s="547"/>
      <c r="L97" s="547"/>
      <c r="M97" s="546"/>
      <c r="N97" s="517"/>
      <c r="O97" s="516"/>
      <c r="P97" s="517"/>
      <c r="Q97" s="517"/>
      <c r="R97" s="528"/>
      <c r="U97" s="519"/>
    </row>
    <row r="98" spans="1:21" ht="13.5" customHeight="1">
      <c r="A98" s="23">
        <v>3</v>
      </c>
      <c r="B98" s="24">
        <v>1</v>
      </c>
      <c r="C98" s="24">
        <v>1</v>
      </c>
      <c r="D98" s="24">
        <v>1</v>
      </c>
      <c r="E98" s="24">
        <v>0</v>
      </c>
      <c r="F98" s="557"/>
      <c r="G98" s="558"/>
      <c r="H98" s="79" t="s">
        <v>597</v>
      </c>
      <c r="I98" s="557"/>
      <c r="J98" s="547"/>
      <c r="K98" s="547"/>
      <c r="L98" s="547"/>
      <c r="M98" s="546"/>
      <c r="N98" s="517"/>
      <c r="O98" s="516"/>
      <c r="P98" s="517"/>
      <c r="Q98" s="517"/>
      <c r="R98" s="528"/>
      <c r="U98" s="519"/>
    </row>
    <row r="99" spans="1:21" ht="13.5" customHeight="1">
      <c r="A99" s="50">
        <v>3</v>
      </c>
      <c r="B99" s="51">
        <v>1</v>
      </c>
      <c r="C99" s="51">
        <v>1</v>
      </c>
      <c r="D99" s="51">
        <v>1</v>
      </c>
      <c r="E99" s="51">
        <v>0</v>
      </c>
      <c r="F99" s="559">
        <v>26</v>
      </c>
      <c r="G99" s="560"/>
      <c r="H99" s="531" t="s">
        <v>184</v>
      </c>
      <c r="I99" s="561"/>
      <c r="J99" s="562"/>
      <c r="K99" s="562"/>
      <c r="L99" s="562"/>
      <c r="M99" s="562"/>
      <c r="N99" s="562"/>
      <c r="O99" s="563"/>
      <c r="P99" s="562">
        <v>2805077157</v>
      </c>
      <c r="Q99" s="562"/>
      <c r="R99" s="564">
        <f>SUM(I99:Q99)</f>
        <v>2805077157</v>
      </c>
      <c r="U99" s="519"/>
    </row>
    <row r="100" spans="1:21" ht="2.25" customHeight="1" thickBot="1">
      <c r="A100" s="565"/>
      <c r="B100" s="566"/>
      <c r="C100" s="566"/>
      <c r="D100" s="566"/>
      <c r="E100" s="566"/>
      <c r="F100" s="566"/>
      <c r="G100" s="567"/>
      <c r="H100" s="568"/>
      <c r="I100" s="569"/>
      <c r="J100" s="570"/>
      <c r="K100" s="570"/>
      <c r="L100" s="570"/>
      <c r="M100" s="570"/>
      <c r="N100" s="570"/>
      <c r="O100" s="570"/>
      <c r="P100" s="570"/>
      <c r="Q100" s="570"/>
      <c r="R100" s="571"/>
      <c r="U100" s="519"/>
    </row>
    <row r="101" spans="1:21" ht="5.25" customHeight="1" thickTop="1" thickBot="1">
      <c r="A101" s="572"/>
      <c r="B101" s="572"/>
      <c r="C101" s="572"/>
      <c r="D101" s="572"/>
      <c r="E101" s="572"/>
      <c r="F101" s="572"/>
      <c r="G101" s="573"/>
      <c r="H101" s="574"/>
      <c r="I101" s="575"/>
      <c r="J101" s="575"/>
      <c r="K101" s="575"/>
      <c r="L101" s="575"/>
      <c r="M101" s="575"/>
      <c r="N101" s="575"/>
      <c r="O101" s="575"/>
      <c r="P101" s="575"/>
      <c r="Q101" s="575"/>
      <c r="R101" s="576"/>
      <c r="U101" s="519"/>
    </row>
    <row r="102" spans="1:21" ht="8.1" customHeight="1" thickTop="1">
      <c r="A102" s="577"/>
      <c r="B102" s="578"/>
      <c r="C102" s="578"/>
      <c r="D102" s="578"/>
      <c r="E102" s="578"/>
      <c r="F102" s="578"/>
      <c r="G102" s="579"/>
      <c r="H102" s="580"/>
      <c r="I102" s="581"/>
      <c r="J102" s="581"/>
      <c r="K102" s="581"/>
      <c r="L102" s="581"/>
      <c r="M102" s="581"/>
      <c r="N102" s="581"/>
      <c r="O102" s="581"/>
      <c r="P102" s="581"/>
      <c r="Q102" s="581"/>
      <c r="R102" s="582"/>
      <c r="U102" s="519"/>
    </row>
    <row r="103" spans="1:21" ht="16.899999999999999" customHeight="1">
      <c r="A103" s="583"/>
      <c r="B103" s="584"/>
      <c r="C103" s="584"/>
      <c r="D103" s="584"/>
      <c r="E103" s="584"/>
      <c r="F103" s="584"/>
      <c r="G103" s="585"/>
      <c r="H103" s="586" t="s">
        <v>598</v>
      </c>
      <c r="I103" s="587">
        <f>I99+I92+I85+I72+I66+I60+I53+I52+I51+I50+I49+I48+I47+I46+I45+I44+I42+I41+I36+I35+I32+I31+I28+I27+I25+I23+I22+I21+I20+I19+I17+I16+I24+I38+I39+I40+I34+I30</f>
        <v>2303008432</v>
      </c>
      <c r="J103" s="587">
        <f t="shared" ref="J103:P103" si="2">J99+J92+J85+J72+J66+J60+J53+J52+J51+J50+J49+J48+J47+J46+J45+J44+J42+J41+J36+J35+J32+J31+J28+J27+J25+J23+J22+J21+J20+J19+J17+J16+J24+J38+J39+J40+J34+J30</f>
        <v>500393932</v>
      </c>
      <c r="K103" s="587">
        <f t="shared" si="2"/>
        <v>864772418</v>
      </c>
      <c r="L103" s="587">
        <f t="shared" si="2"/>
        <v>4104301129</v>
      </c>
      <c r="M103" s="587">
        <f t="shared" si="2"/>
        <v>17420029</v>
      </c>
      <c r="N103" s="587">
        <f t="shared" si="2"/>
        <v>157942011</v>
      </c>
      <c r="O103" s="587">
        <f t="shared" si="2"/>
        <v>184215368</v>
      </c>
      <c r="P103" s="587">
        <f t="shared" si="2"/>
        <v>2902392097</v>
      </c>
      <c r="Q103" s="587">
        <f>Q99+Q92+Q85+Q72+Q66+Q60+Q53+Q52+Q51+Q50+Q49+Q48+Q47+Q46+Q45+Q44+Q42+Q41+Q36+Q35+Q32+Q31+Q28+Q27+Q25+Q23+Q22+Q21+Q20+Q19+Q17+Q16+Q24+Q38+Q39+Q40+Q34+Q30+Q54</f>
        <v>273144349</v>
      </c>
      <c r="R103" s="587">
        <f>R99+R92+R85+R72+R66+R60+R53+R52+R51+R50+R49+R48+R47+R46+R45+R44+R42+R41+R36+R35+R32+R31+R28+R27+R25+R23+R22+R21+R20+R19+R17+R16+R24+R38+R39+R40+R34+R30+R54</f>
        <v>11307589765</v>
      </c>
      <c r="U103" s="519"/>
    </row>
    <row r="104" spans="1:21" ht="8.1" customHeight="1" thickBot="1">
      <c r="A104" s="588"/>
      <c r="B104" s="589"/>
      <c r="C104" s="589"/>
      <c r="D104" s="589"/>
      <c r="E104" s="589"/>
      <c r="F104" s="589"/>
      <c r="G104" s="590"/>
      <c r="H104" s="591"/>
      <c r="I104" s="592"/>
      <c r="J104" s="592"/>
      <c r="K104" s="592"/>
      <c r="L104" s="592"/>
      <c r="M104" s="592"/>
      <c r="N104" s="592"/>
      <c r="O104" s="592"/>
      <c r="P104" s="592"/>
      <c r="Q104" s="592"/>
      <c r="R104" s="593"/>
      <c r="U104" s="519"/>
    </row>
    <row r="105" spans="1:21" ht="5.25" customHeight="1" thickTop="1">
      <c r="A105" s="594"/>
      <c r="B105" s="594"/>
      <c r="C105" s="594"/>
      <c r="D105" s="594"/>
      <c r="E105" s="594"/>
      <c r="F105" s="594"/>
      <c r="G105" s="595"/>
      <c r="H105" s="596"/>
      <c r="I105" s="597"/>
      <c r="J105" s="597"/>
      <c r="K105" s="597"/>
      <c r="L105" s="597"/>
      <c r="M105" s="597"/>
      <c r="N105" s="597"/>
      <c r="O105" s="597"/>
      <c r="P105" s="597"/>
      <c r="Q105" s="597"/>
      <c r="R105" s="598"/>
    </row>
    <row r="106" spans="1:21" ht="18" customHeight="1">
      <c r="J106" s="600"/>
      <c r="K106" s="600"/>
      <c r="L106" s="600"/>
      <c r="M106" s="600"/>
      <c r="N106" s="600"/>
      <c r="O106" s="600"/>
      <c r="P106" s="600"/>
      <c r="R106" s="519"/>
    </row>
    <row r="107" spans="1:21" ht="18" customHeight="1">
      <c r="R107" s="519"/>
      <c r="U107" s="519"/>
    </row>
    <row r="108" spans="1:21" ht="18" customHeight="1">
      <c r="R108" s="519"/>
    </row>
    <row r="109" spans="1:21" ht="18" customHeight="1">
      <c r="J109" s="519"/>
    </row>
    <row r="110" spans="1:21" ht="18" customHeight="1">
      <c r="I110" s="601"/>
      <c r="J110" s="601"/>
      <c r="K110" s="601"/>
      <c r="L110" s="601"/>
      <c r="M110" s="601"/>
      <c r="N110" s="601"/>
      <c r="O110" s="601"/>
      <c r="P110" s="601"/>
      <c r="Q110" s="601"/>
      <c r="R110" s="601"/>
    </row>
    <row r="113" spans="12:13" ht="18" customHeight="1">
      <c r="L113" s="519"/>
      <c r="M113" s="519"/>
    </row>
    <row r="114" spans="12:13" ht="18" customHeight="1">
      <c r="M114" s="519"/>
    </row>
  </sheetData>
  <mergeCells count="10">
    <mergeCell ref="A79:H79"/>
    <mergeCell ref="A91:H91"/>
    <mergeCell ref="A93:H93"/>
    <mergeCell ref="A1:R1"/>
    <mergeCell ref="A2:R2"/>
    <mergeCell ref="A3:R3"/>
    <mergeCell ref="A4:R4"/>
    <mergeCell ref="A7:H8"/>
    <mergeCell ref="I7:Q7"/>
    <mergeCell ref="R7:R8"/>
  </mergeCells>
  <printOptions horizontalCentered="1"/>
  <pageMargins left="0" right="0" top="0.39370078740157483" bottom="0.39370078740157483" header="0" footer="0.19685039370078741"/>
  <pageSetup scale="51" fitToHeight="0" orientation="landscape" r:id="rId1"/>
  <headerFooter alignWithMargins="0"/>
  <rowBreaks count="1" manualBreakCount="1">
    <brk id="65" max="17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D59"/>
  <sheetViews>
    <sheetView showGridLines="0" topLeftCell="A43" zoomScaleNormal="100" workbookViewId="0">
      <selection activeCell="B47" sqref="B47"/>
    </sheetView>
  </sheetViews>
  <sheetFormatPr baseColWidth="10" defaultColWidth="11.42578125" defaultRowHeight="18" customHeight="1"/>
  <cols>
    <col min="1" max="1" width="3.5703125" style="485" customWidth="1"/>
    <col min="2" max="2" width="127.28515625" style="485" customWidth="1"/>
    <col min="3" max="3" width="21.28515625" style="485" customWidth="1"/>
    <col min="4" max="4" width="5.28515625" style="485" customWidth="1"/>
    <col min="5" max="5" width="11.42578125" style="485"/>
    <col min="6" max="6" width="12.42578125" style="485" bestFit="1" customWidth="1"/>
    <col min="7" max="16384" width="11.42578125" style="485"/>
  </cols>
  <sheetData>
    <row r="1" spans="2:4" ht="28.5" customHeight="1">
      <c r="B1" s="1079" t="s">
        <v>599</v>
      </c>
      <c r="C1" s="1079"/>
      <c r="D1" s="1079"/>
    </row>
    <row r="2" spans="2:4" ht="31.5" customHeight="1">
      <c r="B2" s="940" t="s">
        <v>1</v>
      </c>
      <c r="C2" s="1079"/>
      <c r="D2" s="1079"/>
    </row>
    <row r="3" spans="2:4" ht="31.5" customHeight="1">
      <c r="B3" s="1099" t="s">
        <v>1262</v>
      </c>
      <c r="C3" s="1099"/>
      <c r="D3" s="1099"/>
    </row>
    <row r="4" spans="2:4" ht="13.5" customHeight="1">
      <c r="B4" s="942" t="s">
        <v>581</v>
      </c>
      <c r="C4" s="942"/>
      <c r="D4" s="942"/>
    </row>
    <row r="5" spans="2:4" ht="9.75" customHeight="1">
      <c r="B5" s="486"/>
      <c r="C5" s="486"/>
      <c r="D5" s="486"/>
    </row>
    <row r="6" spans="2:4" ht="4.5" customHeight="1" thickBot="1">
      <c r="B6" s="488"/>
      <c r="C6" s="488"/>
      <c r="D6" s="488"/>
    </row>
    <row r="7" spans="2:4" ht="14.1" customHeight="1" thickTop="1">
      <c r="B7" s="1100" t="s">
        <v>187</v>
      </c>
      <c r="C7" s="1102" t="s">
        <v>14</v>
      </c>
      <c r="D7" s="1103"/>
    </row>
    <row r="8" spans="2:4" s="491" customFormat="1" ht="14.1" customHeight="1" thickBot="1">
      <c r="B8" s="1101"/>
      <c r="C8" s="1104"/>
      <c r="D8" s="1105"/>
    </row>
    <row r="9" spans="2:4" ht="8.1" customHeight="1" thickTop="1" thickBot="1">
      <c r="B9" s="494"/>
      <c r="C9" s="602"/>
      <c r="D9" s="603"/>
    </row>
    <row r="10" spans="2:4" ht="24.75" customHeight="1" thickTop="1">
      <c r="B10" s="604" t="s">
        <v>600</v>
      </c>
      <c r="C10" s="605"/>
      <c r="D10" s="606"/>
    </row>
    <row r="11" spans="2:4" ht="24.75" customHeight="1">
      <c r="B11" s="607" t="s">
        <v>601</v>
      </c>
      <c r="C11" s="608"/>
      <c r="D11" s="609"/>
    </row>
    <row r="12" spans="2:4" ht="24.75" customHeight="1">
      <c r="B12" s="610" t="s">
        <v>602</v>
      </c>
      <c r="C12" s="611">
        <v>4811952</v>
      </c>
      <c r="D12" s="539"/>
    </row>
    <row r="13" spans="2:4" ht="24.75" customHeight="1">
      <c r="B13" s="607" t="s">
        <v>603</v>
      </c>
      <c r="C13" s="608"/>
      <c r="D13" s="609"/>
    </row>
    <row r="14" spans="2:4" ht="24.75" customHeight="1">
      <c r="B14" s="610" t="s">
        <v>604</v>
      </c>
      <c r="C14" s="611">
        <v>18624</v>
      </c>
      <c r="D14" s="539"/>
    </row>
    <row r="15" spans="2:4" ht="24.75" customHeight="1">
      <c r="B15" s="610" t="s">
        <v>605</v>
      </c>
      <c r="C15" s="611">
        <v>831225</v>
      </c>
      <c r="D15" s="539"/>
    </row>
    <row r="16" spans="2:4" ht="24.75" customHeight="1">
      <c r="B16" s="610" t="s">
        <v>606</v>
      </c>
      <c r="C16" s="611">
        <v>1311504</v>
      </c>
      <c r="D16" s="539"/>
    </row>
    <row r="17" spans="2:4" ht="24.75" customHeight="1">
      <c r="B17" s="607" t="s">
        <v>607</v>
      </c>
      <c r="C17" s="608"/>
      <c r="D17" s="609"/>
    </row>
    <row r="18" spans="2:4" ht="24.75" customHeight="1">
      <c r="B18" s="610" t="s">
        <v>608</v>
      </c>
      <c r="C18" s="612">
        <v>1825830</v>
      </c>
      <c r="D18" s="613"/>
    </row>
    <row r="19" spans="2:4" ht="24.75" customHeight="1">
      <c r="B19" s="610" t="s">
        <v>609</v>
      </c>
      <c r="C19" s="612">
        <v>313146</v>
      </c>
      <c r="D19" s="613"/>
    </row>
    <row r="20" spans="2:4" ht="24.75" customHeight="1">
      <c r="B20" s="607" t="s">
        <v>610</v>
      </c>
      <c r="C20" s="612"/>
      <c r="D20" s="613"/>
    </row>
    <row r="21" spans="2:4" ht="24.75" customHeight="1">
      <c r="B21" s="610" t="s">
        <v>611</v>
      </c>
      <c r="C21" s="612">
        <v>16137</v>
      </c>
      <c r="D21" s="613"/>
    </row>
    <row r="22" spans="2:4" ht="24.75" customHeight="1">
      <c r="B22" s="604" t="s">
        <v>612</v>
      </c>
      <c r="C22" s="614"/>
      <c r="D22" s="613"/>
    </row>
    <row r="23" spans="2:4" ht="29.25" customHeight="1">
      <c r="B23" s="615" t="s">
        <v>613</v>
      </c>
      <c r="C23" s="608"/>
      <c r="D23" s="613"/>
    </row>
    <row r="24" spans="2:4" ht="24.75" customHeight="1">
      <c r="B24" s="610" t="s">
        <v>614</v>
      </c>
      <c r="C24" s="612">
        <v>41200</v>
      </c>
      <c r="D24" s="613"/>
    </row>
    <row r="25" spans="2:4" ht="24.75" customHeight="1">
      <c r="B25" s="610" t="s">
        <v>615</v>
      </c>
      <c r="C25" s="612">
        <v>46000</v>
      </c>
      <c r="D25" s="613"/>
    </row>
    <row r="26" spans="2:4" ht="24.75" customHeight="1">
      <c r="B26" s="610" t="s">
        <v>616</v>
      </c>
      <c r="C26" s="612">
        <v>4800</v>
      </c>
      <c r="D26" s="613"/>
    </row>
    <row r="27" spans="2:4" ht="24.75" customHeight="1">
      <c r="B27" s="607" t="s">
        <v>617</v>
      </c>
      <c r="C27" s="608"/>
      <c r="D27" s="613"/>
    </row>
    <row r="28" spans="2:4" ht="24.75" customHeight="1">
      <c r="B28" s="610" t="s">
        <v>618</v>
      </c>
      <c r="C28" s="612">
        <v>46000</v>
      </c>
      <c r="D28" s="613"/>
    </row>
    <row r="29" spans="2:4" ht="24.75" customHeight="1">
      <c r="B29" s="610" t="s">
        <v>619</v>
      </c>
      <c r="C29" s="612">
        <v>4800</v>
      </c>
      <c r="D29" s="613"/>
    </row>
    <row r="30" spans="2:4" ht="24.75" customHeight="1">
      <c r="B30" s="607" t="s">
        <v>620</v>
      </c>
      <c r="C30" s="612"/>
      <c r="D30" s="613"/>
    </row>
    <row r="31" spans="2:4" ht="24.75" customHeight="1">
      <c r="B31" s="610" t="s">
        <v>621</v>
      </c>
      <c r="C31" s="612">
        <v>2400</v>
      </c>
      <c r="D31" s="613"/>
    </row>
    <row r="32" spans="2:4" ht="24.75" customHeight="1">
      <c r="B32" s="607" t="s">
        <v>733</v>
      </c>
      <c r="C32" s="612"/>
      <c r="D32" s="613"/>
    </row>
    <row r="33" spans="2:4" ht="24.75" customHeight="1">
      <c r="B33" s="610" t="s">
        <v>622</v>
      </c>
      <c r="C33" s="612">
        <v>4800</v>
      </c>
      <c r="D33" s="613"/>
    </row>
    <row r="34" spans="2:4" ht="24.75" customHeight="1">
      <c r="B34" s="604" t="s">
        <v>623</v>
      </c>
      <c r="C34" s="614"/>
      <c r="D34" s="616"/>
    </row>
    <row r="35" spans="2:4" ht="24.75" customHeight="1">
      <c r="B35" s="607" t="s">
        <v>624</v>
      </c>
      <c r="C35" s="608"/>
      <c r="D35" s="616"/>
    </row>
    <row r="36" spans="2:4" ht="24.75" customHeight="1">
      <c r="B36" s="610" t="s">
        <v>625</v>
      </c>
      <c r="C36" s="612">
        <v>23544</v>
      </c>
      <c r="D36" s="616"/>
    </row>
    <row r="37" spans="2:4" ht="24.75" customHeight="1">
      <c r="B37" s="607" t="s">
        <v>1252</v>
      </c>
      <c r="C37" s="612"/>
      <c r="D37" s="616"/>
    </row>
    <row r="38" spans="2:4" ht="24.75" customHeight="1">
      <c r="B38" s="610" t="s">
        <v>1253</v>
      </c>
      <c r="C38" s="612">
        <v>210120</v>
      </c>
      <c r="D38" s="616"/>
    </row>
    <row r="39" spans="2:4" ht="24.75" customHeight="1">
      <c r="B39" s="604" t="s">
        <v>1263</v>
      </c>
      <c r="C39" s="612"/>
      <c r="D39" s="616"/>
    </row>
    <row r="40" spans="2:4" ht="24.75" customHeight="1">
      <c r="B40" s="610" t="s">
        <v>626</v>
      </c>
      <c r="C40" s="612">
        <v>4800</v>
      </c>
      <c r="D40" s="616"/>
    </row>
    <row r="41" spans="2:4" ht="24.75" customHeight="1">
      <c r="B41" s="607" t="s">
        <v>627</v>
      </c>
      <c r="C41" s="608"/>
      <c r="D41" s="609"/>
    </row>
    <row r="42" spans="2:4" ht="24.75" customHeight="1">
      <c r="B42" s="617" t="s">
        <v>628</v>
      </c>
      <c r="C42" s="612">
        <v>47033</v>
      </c>
      <c r="D42" s="609"/>
    </row>
    <row r="43" spans="2:4" ht="24.75" customHeight="1">
      <c r="B43" s="604" t="s">
        <v>815</v>
      </c>
      <c r="C43" s="612"/>
      <c r="D43" s="609"/>
    </row>
    <row r="44" spans="2:4" ht="24.75" customHeight="1">
      <c r="B44" s="617" t="s">
        <v>1264</v>
      </c>
      <c r="C44" s="612">
        <v>214308</v>
      </c>
      <c r="D44" s="609"/>
    </row>
    <row r="45" spans="2:4" ht="21.75" customHeight="1">
      <c r="B45" s="604" t="s">
        <v>1254</v>
      </c>
      <c r="C45" s="608"/>
      <c r="D45" s="609"/>
    </row>
    <row r="46" spans="2:4" ht="24.75" customHeight="1">
      <c r="B46" s="607" t="s">
        <v>1265</v>
      </c>
      <c r="C46" s="608"/>
      <c r="D46" s="609"/>
    </row>
    <row r="47" spans="2:4" ht="27.75" customHeight="1">
      <c r="B47" s="617" t="s">
        <v>1255</v>
      </c>
      <c r="C47" s="612">
        <v>12676</v>
      </c>
      <c r="D47" s="539"/>
    </row>
    <row r="48" spans="2:4" ht="3.75" customHeight="1">
      <c r="B48" s="610"/>
      <c r="C48" s="612"/>
      <c r="D48" s="539"/>
    </row>
    <row r="49" spans="2:4" ht="2.25" customHeight="1" thickBot="1">
      <c r="B49" s="618"/>
      <c r="C49" s="619"/>
      <c r="D49" s="571"/>
    </row>
    <row r="50" spans="2:4" ht="5.25" customHeight="1" thickTop="1" thickBot="1">
      <c r="B50" s="620"/>
      <c r="C50" s="575"/>
      <c r="D50" s="621"/>
    </row>
    <row r="51" spans="2:4" ht="8.1" customHeight="1" thickTop="1">
      <c r="B51" s="622"/>
      <c r="C51" s="1096">
        <f>+C48+C47+C40+C36+C33+C31+C29+C28+C26+C25+C24+C19+C18+C16+C14+C12+C21+C15+C38+C42+C44</f>
        <v>9790899</v>
      </c>
      <c r="D51" s="623"/>
    </row>
    <row r="52" spans="2:4" ht="13.5" customHeight="1">
      <c r="B52" s="624" t="s">
        <v>598</v>
      </c>
      <c r="C52" s="1097"/>
      <c r="D52" s="625"/>
    </row>
    <row r="53" spans="2:4" ht="8.1" customHeight="1" thickBot="1">
      <c r="B53" s="626"/>
      <c r="C53" s="1098"/>
      <c r="D53" s="627"/>
    </row>
    <row r="54" spans="2:4" ht="5.25" customHeight="1" thickTop="1">
      <c r="B54" s="596"/>
      <c r="C54" s="598"/>
      <c r="D54" s="597"/>
    </row>
    <row r="56" spans="2:4" ht="18" customHeight="1">
      <c r="C56" s="519"/>
    </row>
    <row r="57" spans="2:4" ht="18" customHeight="1">
      <c r="C57" s="519"/>
    </row>
    <row r="59" spans="2:4" ht="18" customHeight="1">
      <c r="C59" s="519"/>
    </row>
  </sheetData>
  <mergeCells count="7">
    <mergeCell ref="C51:C53"/>
    <mergeCell ref="B1:D1"/>
    <mergeCell ref="B2:D2"/>
    <mergeCell ref="B3:D3"/>
    <mergeCell ref="B4:D4"/>
    <mergeCell ref="B7:B8"/>
    <mergeCell ref="C7:D8"/>
  </mergeCells>
  <printOptions horizontalCentered="1"/>
  <pageMargins left="0" right="0" top="0.39370078740157483" bottom="0.39370078740157483" header="0" footer="0.19685039370078741"/>
  <pageSetup scale="56" fitToWidth="0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99"/>
  <sheetViews>
    <sheetView topLeftCell="A43" zoomScale="110" zoomScaleNormal="110" workbookViewId="0">
      <selection activeCell="A4" sqref="A4:J4"/>
    </sheetView>
  </sheetViews>
  <sheetFormatPr baseColWidth="10" defaultColWidth="11.42578125" defaultRowHeight="18" customHeight="1"/>
  <cols>
    <col min="1" max="1" width="2.85546875" style="628" customWidth="1"/>
    <col min="2" max="5" width="2.140625" style="628" bestFit="1" customWidth="1"/>
    <col min="6" max="6" width="3.140625" style="628" bestFit="1" customWidth="1"/>
    <col min="7" max="7" width="3.28515625" style="628" bestFit="1" customWidth="1"/>
    <col min="8" max="8" width="113.140625" style="628" customWidth="1"/>
    <col min="9" max="9" width="15.5703125" style="628" customWidth="1"/>
    <col min="10" max="10" width="0.85546875" style="628" customWidth="1"/>
    <col min="11" max="16384" width="11.42578125" style="628"/>
  </cols>
  <sheetData>
    <row r="1" spans="1:11" ht="18" customHeight="1">
      <c r="A1" s="1079" t="s">
        <v>629</v>
      </c>
      <c r="B1" s="1079"/>
      <c r="C1" s="1079"/>
      <c r="D1" s="1079"/>
      <c r="E1" s="1079"/>
      <c r="F1" s="1079"/>
      <c r="G1" s="1079"/>
      <c r="H1" s="1079"/>
      <c r="I1" s="1079"/>
      <c r="J1" s="1079"/>
    </row>
    <row r="2" spans="1:11" ht="16.5" customHeight="1">
      <c r="A2" s="940" t="s">
        <v>1</v>
      </c>
      <c r="B2" s="940"/>
      <c r="C2" s="940"/>
      <c r="D2" s="940"/>
      <c r="E2" s="940"/>
      <c r="F2" s="940"/>
      <c r="G2" s="940"/>
      <c r="H2" s="1079"/>
      <c r="I2" s="1079"/>
      <c r="J2" s="1079"/>
    </row>
    <row r="3" spans="1:11" ht="14.25" customHeight="1">
      <c r="A3" s="1121" t="s">
        <v>630</v>
      </c>
      <c r="B3" s="1121"/>
      <c r="C3" s="1121"/>
      <c r="D3" s="1121"/>
      <c r="E3" s="1121"/>
      <c r="F3" s="1121"/>
      <c r="G3" s="1121"/>
      <c r="H3" s="1121"/>
      <c r="I3" s="1121"/>
      <c r="J3" s="1121"/>
    </row>
    <row r="4" spans="1:11" ht="15" customHeight="1">
      <c r="A4" s="1079" t="s">
        <v>631</v>
      </c>
      <c r="B4" s="1079"/>
      <c r="C4" s="1079"/>
      <c r="D4" s="1079"/>
      <c r="E4" s="1079"/>
      <c r="F4" s="1079"/>
      <c r="G4" s="1079"/>
      <c r="H4" s="1079"/>
      <c r="I4" s="1079"/>
      <c r="J4" s="1079"/>
    </row>
    <row r="5" spans="1:11" ht="15" customHeight="1">
      <c r="A5" s="942" t="s">
        <v>3</v>
      </c>
      <c r="B5" s="942"/>
      <c r="C5" s="942"/>
      <c r="D5" s="942"/>
      <c r="E5" s="942"/>
      <c r="F5" s="942"/>
      <c r="G5" s="942"/>
      <c r="H5" s="942"/>
      <c r="I5" s="942"/>
      <c r="J5" s="942"/>
    </row>
    <row r="6" spans="1:11" ht="9.9499999999999993" customHeight="1" thickBot="1">
      <c r="A6" s="629"/>
      <c r="B6" s="629"/>
      <c r="C6" s="629"/>
      <c r="D6" s="629"/>
      <c r="E6" s="629"/>
      <c r="F6" s="629"/>
      <c r="G6" s="629"/>
      <c r="H6" s="629"/>
      <c r="I6" s="629"/>
      <c r="J6" s="629"/>
    </row>
    <row r="7" spans="1:11" ht="16.5" thickTop="1">
      <c r="A7" s="1122" t="s">
        <v>632</v>
      </c>
      <c r="B7" s="1123"/>
      <c r="C7" s="1123"/>
      <c r="D7" s="1123"/>
      <c r="E7" s="1123"/>
      <c r="F7" s="1123"/>
      <c r="G7" s="1123"/>
      <c r="H7" s="1124"/>
      <c r="I7" s="1128" t="s">
        <v>633</v>
      </c>
      <c r="J7" s="1130"/>
    </row>
    <row r="8" spans="1:11" s="630" customFormat="1" ht="16.5" thickBot="1">
      <c r="A8" s="1125"/>
      <c r="B8" s="1126"/>
      <c r="C8" s="1126"/>
      <c r="D8" s="1126"/>
      <c r="E8" s="1126"/>
      <c r="F8" s="1126"/>
      <c r="G8" s="1126"/>
      <c r="H8" s="1127"/>
      <c r="I8" s="1129"/>
      <c r="J8" s="1131"/>
    </row>
    <row r="9" spans="1:11" ht="8.1" customHeight="1" thickTop="1" thickBot="1">
      <c r="A9" s="631"/>
      <c r="B9" s="631"/>
      <c r="C9" s="631"/>
      <c r="D9" s="631"/>
      <c r="E9" s="631"/>
      <c r="F9" s="631"/>
      <c r="G9" s="631"/>
      <c r="H9" s="632"/>
      <c r="I9" s="632"/>
      <c r="J9" s="633"/>
    </row>
    <row r="10" spans="1:11" ht="15" customHeight="1" thickTop="1">
      <c r="A10" s="497" t="s">
        <v>42</v>
      </c>
      <c r="B10" s="634"/>
      <c r="C10" s="634"/>
      <c r="D10" s="634"/>
      <c r="E10" s="634"/>
      <c r="F10" s="634"/>
      <c r="G10" s="634"/>
      <c r="H10" s="635"/>
      <c r="I10" s="636"/>
      <c r="J10" s="637"/>
    </row>
    <row r="11" spans="1:11" ht="16.149999999999999" customHeight="1">
      <c r="A11" s="23">
        <v>2</v>
      </c>
      <c r="B11" s="24">
        <v>0</v>
      </c>
      <c r="C11" s="24">
        <v>0</v>
      </c>
      <c r="D11" s="24">
        <v>0</v>
      </c>
      <c r="E11" s="24">
        <v>0</v>
      </c>
      <c r="F11" s="51"/>
      <c r="G11" s="638"/>
      <c r="H11" s="639" t="s">
        <v>44</v>
      </c>
      <c r="I11" s="636"/>
      <c r="J11" s="637"/>
    </row>
    <row r="12" spans="1:11" ht="16.149999999999999" customHeight="1">
      <c r="A12" s="23">
        <v>2</v>
      </c>
      <c r="B12" s="24">
        <v>1</v>
      </c>
      <c r="C12" s="24">
        <v>0</v>
      </c>
      <c r="D12" s="24">
        <v>0</v>
      </c>
      <c r="E12" s="24">
        <v>0</v>
      </c>
      <c r="F12" s="51"/>
      <c r="G12" s="638"/>
      <c r="H12" s="639" t="s">
        <v>45</v>
      </c>
      <c r="I12" s="636"/>
      <c r="J12" s="637"/>
    </row>
    <row r="13" spans="1:11" ht="16.149999999999999" customHeight="1">
      <c r="A13" s="23">
        <v>2</v>
      </c>
      <c r="B13" s="24">
        <v>1</v>
      </c>
      <c r="C13" s="24">
        <v>1</v>
      </c>
      <c r="D13" s="24">
        <v>0</v>
      </c>
      <c r="E13" s="24">
        <v>0</v>
      </c>
      <c r="F13" s="51"/>
      <c r="G13" s="638"/>
      <c r="H13" s="639" t="s">
        <v>46</v>
      </c>
      <c r="I13" s="636"/>
      <c r="J13" s="637"/>
      <c r="K13" s="628" t="s">
        <v>634</v>
      </c>
    </row>
    <row r="14" spans="1:11" ht="16.149999999999999" customHeight="1">
      <c r="A14" s="23">
        <v>2</v>
      </c>
      <c r="B14" s="24">
        <v>1</v>
      </c>
      <c r="C14" s="24">
        <v>1</v>
      </c>
      <c r="D14" s="24">
        <v>2</v>
      </c>
      <c r="E14" s="24">
        <v>0</v>
      </c>
      <c r="F14" s="51"/>
      <c r="G14" s="638"/>
      <c r="H14" s="639" t="s">
        <v>126</v>
      </c>
      <c r="I14" s="636"/>
      <c r="J14" s="637"/>
    </row>
    <row r="15" spans="1:11" ht="16.149999999999999" customHeight="1">
      <c r="A15" s="23">
        <v>2</v>
      </c>
      <c r="B15" s="24">
        <v>1</v>
      </c>
      <c r="C15" s="24">
        <v>1</v>
      </c>
      <c r="D15" s="24">
        <v>2</v>
      </c>
      <c r="E15" s="24">
        <v>0</v>
      </c>
      <c r="F15" s="51"/>
      <c r="G15" s="638"/>
      <c r="H15" s="639" t="s">
        <v>127</v>
      </c>
      <c r="I15" s="636"/>
      <c r="J15" s="637"/>
    </row>
    <row r="16" spans="1:11" ht="16.149999999999999" customHeight="1">
      <c r="A16" s="23">
        <v>2</v>
      </c>
      <c r="B16" s="24">
        <v>1</v>
      </c>
      <c r="C16" s="24">
        <v>1</v>
      </c>
      <c r="D16" s="24">
        <v>2</v>
      </c>
      <c r="E16" s="24">
        <v>0</v>
      </c>
      <c r="F16" s="24">
        <v>24</v>
      </c>
      <c r="G16" s="640"/>
      <c r="H16" s="639" t="s">
        <v>635</v>
      </c>
      <c r="I16" s="641"/>
      <c r="J16" s="637"/>
    </row>
    <row r="17" spans="1:10" ht="16.899999999999999" customHeight="1">
      <c r="A17" s="50">
        <v>2</v>
      </c>
      <c r="B17" s="51">
        <v>1</v>
      </c>
      <c r="C17" s="51">
        <v>1</v>
      </c>
      <c r="D17" s="51">
        <v>2</v>
      </c>
      <c r="E17" s="51">
        <v>0</v>
      </c>
      <c r="F17" s="51">
        <v>24</v>
      </c>
      <c r="G17" s="513" t="s">
        <v>49</v>
      </c>
      <c r="H17" s="642" t="s">
        <v>129</v>
      </c>
      <c r="I17" s="636">
        <v>123029389</v>
      </c>
      <c r="J17" s="643"/>
    </row>
    <row r="18" spans="1:10" ht="16.899999999999999" customHeight="1">
      <c r="A18" s="50">
        <v>2</v>
      </c>
      <c r="B18" s="51">
        <v>1</v>
      </c>
      <c r="C18" s="51">
        <v>1</v>
      </c>
      <c r="D18" s="51">
        <v>2</v>
      </c>
      <c r="E18" s="51">
        <v>0</v>
      </c>
      <c r="F18" s="51">
        <v>24</v>
      </c>
      <c r="G18" s="513" t="s">
        <v>50</v>
      </c>
      <c r="H18" s="644" t="s">
        <v>130</v>
      </c>
      <c r="I18" s="636">
        <v>64964543</v>
      </c>
      <c r="J18" s="643"/>
    </row>
    <row r="19" spans="1:10" ht="16.899999999999999" customHeight="1">
      <c r="A19" s="50">
        <v>2</v>
      </c>
      <c r="B19" s="51">
        <v>1</v>
      </c>
      <c r="C19" s="51">
        <v>1</v>
      </c>
      <c r="D19" s="51">
        <v>2</v>
      </c>
      <c r="E19" s="51">
        <v>0</v>
      </c>
      <c r="F19" s="51">
        <v>24</v>
      </c>
      <c r="G19" s="513" t="s">
        <v>59</v>
      </c>
      <c r="H19" s="645" t="s">
        <v>131</v>
      </c>
      <c r="I19" s="636">
        <v>232945728</v>
      </c>
      <c r="J19" s="643"/>
    </row>
    <row r="20" spans="1:10" ht="16.899999999999999" customHeight="1">
      <c r="A20" s="50">
        <v>2</v>
      </c>
      <c r="B20" s="51">
        <v>1</v>
      </c>
      <c r="C20" s="51">
        <v>1</v>
      </c>
      <c r="D20" s="51">
        <v>2</v>
      </c>
      <c r="E20" s="51">
        <v>0</v>
      </c>
      <c r="F20" s="51">
        <v>24</v>
      </c>
      <c r="G20" s="513" t="s">
        <v>62</v>
      </c>
      <c r="H20" s="645" t="s">
        <v>132</v>
      </c>
      <c r="I20" s="636">
        <v>44093284</v>
      </c>
      <c r="J20" s="643"/>
    </row>
    <row r="21" spans="1:10" ht="16.899999999999999" customHeight="1">
      <c r="A21" s="50">
        <v>2</v>
      </c>
      <c r="B21" s="51">
        <v>1</v>
      </c>
      <c r="C21" s="51">
        <v>1</v>
      </c>
      <c r="D21" s="51">
        <v>2</v>
      </c>
      <c r="E21" s="51">
        <v>0</v>
      </c>
      <c r="F21" s="51">
        <v>24</v>
      </c>
      <c r="G21" s="513" t="s">
        <v>65</v>
      </c>
      <c r="H21" s="646" t="s">
        <v>133</v>
      </c>
      <c r="I21" s="636">
        <v>18751065</v>
      </c>
      <c r="J21" s="643"/>
    </row>
    <row r="22" spans="1:10" ht="16.899999999999999" customHeight="1">
      <c r="A22" s="50">
        <v>2</v>
      </c>
      <c r="B22" s="51">
        <v>1</v>
      </c>
      <c r="C22" s="51">
        <v>1</v>
      </c>
      <c r="D22" s="51">
        <v>2</v>
      </c>
      <c r="E22" s="51">
        <v>0</v>
      </c>
      <c r="F22" s="51">
        <v>24</v>
      </c>
      <c r="G22" s="513" t="s">
        <v>67</v>
      </c>
      <c r="H22" s="642" t="s">
        <v>134</v>
      </c>
      <c r="I22" s="636">
        <v>17443056</v>
      </c>
      <c r="J22" s="643"/>
    </row>
    <row r="23" spans="1:10" ht="16.899999999999999" customHeight="1">
      <c r="A23" s="50">
        <v>2</v>
      </c>
      <c r="B23" s="51">
        <v>1</v>
      </c>
      <c r="C23" s="51">
        <v>1</v>
      </c>
      <c r="D23" s="51">
        <v>2</v>
      </c>
      <c r="E23" s="51">
        <v>0</v>
      </c>
      <c r="F23" s="51">
        <v>24</v>
      </c>
      <c r="G23" s="513" t="s">
        <v>71</v>
      </c>
      <c r="H23" s="646" t="s">
        <v>135</v>
      </c>
      <c r="I23" s="636">
        <v>44802802</v>
      </c>
      <c r="J23" s="643"/>
    </row>
    <row r="24" spans="1:10" ht="16.899999999999999" customHeight="1">
      <c r="A24" s="50">
        <v>2</v>
      </c>
      <c r="B24" s="51">
        <v>1</v>
      </c>
      <c r="C24" s="51">
        <v>1</v>
      </c>
      <c r="D24" s="51">
        <v>2</v>
      </c>
      <c r="E24" s="51">
        <v>0</v>
      </c>
      <c r="F24" s="51">
        <v>24</v>
      </c>
      <c r="G24" s="647" t="s">
        <v>69</v>
      </c>
      <c r="H24" s="648" t="s">
        <v>136</v>
      </c>
      <c r="I24" s="636">
        <v>30157792</v>
      </c>
      <c r="J24" s="643"/>
    </row>
    <row r="25" spans="1:10" ht="16.899999999999999" customHeight="1">
      <c r="A25" s="50">
        <v>2</v>
      </c>
      <c r="B25" s="51">
        <v>1</v>
      </c>
      <c r="C25" s="51">
        <v>1</v>
      </c>
      <c r="D25" s="51">
        <v>2</v>
      </c>
      <c r="E25" s="51">
        <v>0</v>
      </c>
      <c r="F25" s="51">
        <v>24</v>
      </c>
      <c r="G25" s="647" t="s">
        <v>80</v>
      </c>
      <c r="H25" s="648" t="s">
        <v>137</v>
      </c>
      <c r="I25" s="636">
        <v>24726237</v>
      </c>
      <c r="J25" s="643"/>
    </row>
    <row r="26" spans="1:10" ht="16.899999999999999" customHeight="1">
      <c r="A26" s="50">
        <v>2</v>
      </c>
      <c r="B26" s="51">
        <v>1</v>
      </c>
      <c r="C26" s="51">
        <v>1</v>
      </c>
      <c r="D26" s="51">
        <v>2</v>
      </c>
      <c r="E26" s="51">
        <v>0</v>
      </c>
      <c r="F26" s="51">
        <v>24</v>
      </c>
      <c r="G26" s="526">
        <v>10</v>
      </c>
      <c r="H26" s="649" t="s">
        <v>138</v>
      </c>
      <c r="I26" s="636">
        <v>8167416</v>
      </c>
      <c r="J26" s="643"/>
    </row>
    <row r="27" spans="1:10" ht="16.899999999999999" customHeight="1">
      <c r="A27" s="50">
        <v>2</v>
      </c>
      <c r="B27" s="51">
        <v>1</v>
      </c>
      <c r="C27" s="51">
        <v>1</v>
      </c>
      <c r="D27" s="51">
        <v>2</v>
      </c>
      <c r="E27" s="51">
        <v>0</v>
      </c>
      <c r="F27" s="51">
        <v>24</v>
      </c>
      <c r="G27" s="650">
        <v>11</v>
      </c>
      <c r="H27" s="648" t="s">
        <v>139</v>
      </c>
      <c r="I27" s="636">
        <v>11063659</v>
      </c>
      <c r="J27" s="643"/>
    </row>
    <row r="28" spans="1:10" ht="16.899999999999999" customHeight="1">
      <c r="A28" s="50">
        <v>2</v>
      </c>
      <c r="B28" s="51">
        <v>1</v>
      </c>
      <c r="C28" s="51">
        <v>1</v>
      </c>
      <c r="D28" s="51">
        <v>2</v>
      </c>
      <c r="E28" s="51">
        <v>0</v>
      </c>
      <c r="F28" s="51">
        <v>24</v>
      </c>
      <c r="G28" s="526">
        <v>12</v>
      </c>
      <c r="H28" s="642" t="s">
        <v>140</v>
      </c>
      <c r="I28" s="636">
        <v>5802846</v>
      </c>
      <c r="J28" s="643"/>
    </row>
    <row r="29" spans="1:10" ht="16.899999999999999" customHeight="1">
      <c r="A29" s="50">
        <v>2</v>
      </c>
      <c r="B29" s="51">
        <v>1</v>
      </c>
      <c r="C29" s="51">
        <v>1</v>
      </c>
      <c r="D29" s="51">
        <v>2</v>
      </c>
      <c r="E29" s="51">
        <v>0</v>
      </c>
      <c r="F29" s="51">
        <v>24</v>
      </c>
      <c r="G29" s="526">
        <v>13</v>
      </c>
      <c r="H29" s="642" t="s">
        <v>141</v>
      </c>
      <c r="I29" s="636">
        <v>303573165</v>
      </c>
      <c r="J29" s="643"/>
    </row>
    <row r="30" spans="1:10" ht="16.899999999999999" customHeight="1">
      <c r="A30" s="50">
        <v>2</v>
      </c>
      <c r="B30" s="51">
        <v>1</v>
      </c>
      <c r="C30" s="51">
        <v>1</v>
      </c>
      <c r="D30" s="51">
        <v>2</v>
      </c>
      <c r="E30" s="51">
        <v>0</v>
      </c>
      <c r="F30" s="51">
        <v>24</v>
      </c>
      <c r="G30" s="526">
        <v>14</v>
      </c>
      <c r="H30" s="651" t="s">
        <v>142</v>
      </c>
      <c r="I30" s="636">
        <v>216000225</v>
      </c>
      <c r="J30" s="643"/>
    </row>
    <row r="31" spans="1:10" ht="16.899999999999999" customHeight="1">
      <c r="A31" s="50">
        <v>2</v>
      </c>
      <c r="B31" s="51">
        <v>1</v>
      </c>
      <c r="C31" s="51">
        <v>1</v>
      </c>
      <c r="D31" s="51">
        <v>2</v>
      </c>
      <c r="E31" s="51">
        <v>0</v>
      </c>
      <c r="F31" s="51">
        <v>24</v>
      </c>
      <c r="G31" s="513">
        <v>15</v>
      </c>
      <c r="H31" s="642" t="s">
        <v>143</v>
      </c>
      <c r="I31" s="636">
        <v>142881793</v>
      </c>
      <c r="J31" s="643"/>
    </row>
    <row r="32" spans="1:10" ht="16.899999999999999" customHeight="1">
      <c r="A32" s="50">
        <v>2</v>
      </c>
      <c r="B32" s="51">
        <v>1</v>
      </c>
      <c r="C32" s="51">
        <v>1</v>
      </c>
      <c r="D32" s="51">
        <v>2</v>
      </c>
      <c r="E32" s="51">
        <v>0</v>
      </c>
      <c r="F32" s="51">
        <v>24</v>
      </c>
      <c r="G32" s="652">
        <v>16</v>
      </c>
      <c r="H32" s="645" t="s">
        <v>144</v>
      </c>
      <c r="I32" s="636">
        <v>39692725</v>
      </c>
      <c r="J32" s="643"/>
    </row>
    <row r="33" spans="1:11" ht="16.899999999999999" customHeight="1">
      <c r="A33" s="50">
        <v>2</v>
      </c>
      <c r="B33" s="51">
        <v>1</v>
      </c>
      <c r="C33" s="51">
        <v>1</v>
      </c>
      <c r="D33" s="51">
        <v>2</v>
      </c>
      <c r="E33" s="51">
        <v>0</v>
      </c>
      <c r="F33" s="51">
        <v>24</v>
      </c>
      <c r="G33" s="526">
        <v>17</v>
      </c>
      <c r="H33" s="649" t="s">
        <v>145</v>
      </c>
      <c r="I33" s="636">
        <v>2594412</v>
      </c>
      <c r="J33" s="643"/>
    </row>
    <row r="34" spans="1:11" ht="16.899999999999999" customHeight="1">
      <c r="A34" s="50">
        <v>2</v>
      </c>
      <c r="B34" s="51">
        <v>1</v>
      </c>
      <c r="C34" s="51">
        <v>1</v>
      </c>
      <c r="D34" s="51">
        <v>2</v>
      </c>
      <c r="E34" s="51">
        <v>0</v>
      </c>
      <c r="F34" s="51">
        <v>24</v>
      </c>
      <c r="G34" s="653">
        <v>18</v>
      </c>
      <c r="H34" s="649" t="s">
        <v>146</v>
      </c>
      <c r="I34" s="636">
        <v>19283168</v>
      </c>
      <c r="J34" s="643"/>
    </row>
    <row r="35" spans="1:11" ht="16.899999999999999" customHeight="1">
      <c r="A35" s="50">
        <v>2</v>
      </c>
      <c r="B35" s="51">
        <v>1</v>
      </c>
      <c r="C35" s="51">
        <v>1</v>
      </c>
      <c r="D35" s="51">
        <v>2</v>
      </c>
      <c r="E35" s="51">
        <v>0</v>
      </c>
      <c r="F35" s="51">
        <v>24</v>
      </c>
      <c r="G35" s="652">
        <v>19</v>
      </c>
      <c r="H35" s="649" t="s">
        <v>147</v>
      </c>
      <c r="I35" s="636">
        <v>16994795</v>
      </c>
      <c r="J35" s="643"/>
    </row>
    <row r="36" spans="1:11" ht="16.899999999999999" customHeight="1">
      <c r="A36" s="50">
        <v>2</v>
      </c>
      <c r="B36" s="51">
        <v>1</v>
      </c>
      <c r="C36" s="51">
        <v>1</v>
      </c>
      <c r="D36" s="51">
        <v>2</v>
      </c>
      <c r="E36" s="51">
        <v>0</v>
      </c>
      <c r="F36" s="51">
        <v>24</v>
      </c>
      <c r="G36" s="652">
        <v>20</v>
      </c>
      <c r="H36" s="649" t="s">
        <v>148</v>
      </c>
      <c r="I36" s="636">
        <v>14954906</v>
      </c>
      <c r="J36" s="643"/>
    </row>
    <row r="37" spans="1:11" ht="16.899999999999999" customHeight="1">
      <c r="A37" s="50">
        <v>2</v>
      </c>
      <c r="B37" s="51">
        <v>1</v>
      </c>
      <c r="C37" s="51">
        <v>1</v>
      </c>
      <c r="D37" s="51">
        <v>2</v>
      </c>
      <c r="E37" s="51">
        <v>0</v>
      </c>
      <c r="F37" s="51">
        <v>24</v>
      </c>
      <c r="G37" s="526">
        <v>21</v>
      </c>
      <c r="H37" s="648" t="s">
        <v>149</v>
      </c>
      <c r="I37" s="636">
        <v>224756390</v>
      </c>
      <c r="J37" s="643"/>
    </row>
    <row r="38" spans="1:11" ht="16.899999999999999" customHeight="1">
      <c r="A38" s="50">
        <v>2</v>
      </c>
      <c r="B38" s="51">
        <v>1</v>
      </c>
      <c r="C38" s="51">
        <v>1</v>
      </c>
      <c r="D38" s="51">
        <v>2</v>
      </c>
      <c r="E38" s="51">
        <v>0</v>
      </c>
      <c r="F38" s="51">
        <v>24</v>
      </c>
      <c r="G38" s="654" t="s">
        <v>636</v>
      </c>
      <c r="H38" s="655" t="s">
        <v>150</v>
      </c>
      <c r="I38" s="636">
        <v>99319383</v>
      </c>
      <c r="J38" s="643"/>
    </row>
    <row r="39" spans="1:11" ht="16.899999999999999" customHeight="1">
      <c r="A39" s="50">
        <v>2</v>
      </c>
      <c r="B39" s="51">
        <v>1</v>
      </c>
      <c r="C39" s="51">
        <v>1</v>
      </c>
      <c r="D39" s="51">
        <v>2</v>
      </c>
      <c r="E39" s="51">
        <v>0</v>
      </c>
      <c r="F39" s="51">
        <v>24</v>
      </c>
      <c r="G39" s="638" t="s">
        <v>637</v>
      </c>
      <c r="H39" s="642" t="s">
        <v>151</v>
      </c>
      <c r="I39" s="636">
        <v>10280596</v>
      </c>
      <c r="J39" s="643"/>
    </row>
    <row r="40" spans="1:11" ht="16.899999999999999" customHeight="1">
      <c r="A40" s="50">
        <v>2</v>
      </c>
      <c r="B40" s="51">
        <v>1</v>
      </c>
      <c r="C40" s="51">
        <v>1</v>
      </c>
      <c r="D40" s="51">
        <v>2</v>
      </c>
      <c r="E40" s="51">
        <v>0</v>
      </c>
      <c r="F40" s="51">
        <v>24</v>
      </c>
      <c r="G40" s="652">
        <v>24</v>
      </c>
      <c r="H40" s="645" t="s">
        <v>152</v>
      </c>
      <c r="I40" s="636">
        <v>8361294</v>
      </c>
      <c r="J40" s="643"/>
    </row>
    <row r="41" spans="1:11" ht="16.899999999999999" customHeight="1">
      <c r="A41" s="50">
        <v>2</v>
      </c>
      <c r="B41" s="51">
        <v>1</v>
      </c>
      <c r="C41" s="51">
        <v>1</v>
      </c>
      <c r="D41" s="51">
        <v>2</v>
      </c>
      <c r="E41" s="51">
        <v>0</v>
      </c>
      <c r="F41" s="51">
        <v>24</v>
      </c>
      <c r="G41" s="652">
        <v>25</v>
      </c>
      <c r="H41" s="656" t="s">
        <v>153</v>
      </c>
      <c r="I41" s="636">
        <v>129509679</v>
      </c>
      <c r="J41" s="643"/>
    </row>
    <row r="42" spans="1:11" ht="16.899999999999999" customHeight="1">
      <c r="A42" s="50">
        <v>2</v>
      </c>
      <c r="B42" s="51">
        <v>1</v>
      </c>
      <c r="C42" s="51">
        <v>1</v>
      </c>
      <c r="D42" s="51">
        <v>2</v>
      </c>
      <c r="E42" s="51">
        <v>0</v>
      </c>
      <c r="F42" s="51">
        <v>24</v>
      </c>
      <c r="G42" s="654" t="s">
        <v>638</v>
      </c>
      <c r="H42" s="657" t="s">
        <v>154</v>
      </c>
      <c r="I42" s="636">
        <v>50859897</v>
      </c>
      <c r="J42" s="643"/>
    </row>
    <row r="43" spans="1:11" ht="16.899999999999999" customHeight="1">
      <c r="A43" s="50">
        <v>2</v>
      </c>
      <c r="B43" s="51">
        <v>1</v>
      </c>
      <c r="C43" s="51">
        <v>1</v>
      </c>
      <c r="D43" s="51">
        <v>2</v>
      </c>
      <c r="E43" s="51">
        <v>0</v>
      </c>
      <c r="F43" s="51">
        <v>24</v>
      </c>
      <c r="G43" s="638" t="s">
        <v>639</v>
      </c>
      <c r="H43" s="648" t="s">
        <v>640</v>
      </c>
      <c r="I43" s="636">
        <v>256482783</v>
      </c>
      <c r="J43" s="643"/>
      <c r="K43" s="658"/>
    </row>
    <row r="44" spans="1:11" ht="16.899999999999999" customHeight="1">
      <c r="A44" s="50">
        <v>2</v>
      </c>
      <c r="B44" s="51">
        <v>1</v>
      </c>
      <c r="C44" s="51">
        <v>1</v>
      </c>
      <c r="D44" s="51">
        <v>2</v>
      </c>
      <c r="E44" s="51">
        <v>0</v>
      </c>
      <c r="F44" s="51">
        <v>24</v>
      </c>
      <c r="G44" s="526">
        <v>28</v>
      </c>
      <c r="H44" s="642" t="s">
        <v>156</v>
      </c>
      <c r="I44" s="124">
        <v>0</v>
      </c>
      <c r="J44" s="659"/>
    </row>
    <row r="45" spans="1:11" ht="16.899999999999999" customHeight="1">
      <c r="A45" s="50">
        <v>2</v>
      </c>
      <c r="B45" s="51">
        <v>1</v>
      </c>
      <c r="C45" s="51">
        <v>1</v>
      </c>
      <c r="D45" s="51">
        <v>2</v>
      </c>
      <c r="E45" s="51">
        <v>0</v>
      </c>
      <c r="F45" s="51">
        <v>24</v>
      </c>
      <c r="G45" s="653">
        <v>29</v>
      </c>
      <c r="H45" s="642" t="s">
        <v>641</v>
      </c>
      <c r="I45" s="636">
        <v>26961275</v>
      </c>
      <c r="J45" s="659"/>
    </row>
    <row r="46" spans="1:11" ht="16.899999999999999" customHeight="1">
      <c r="A46" s="50">
        <v>2</v>
      </c>
      <c r="B46" s="51">
        <v>1</v>
      </c>
      <c r="C46" s="51">
        <v>1</v>
      </c>
      <c r="D46" s="51">
        <v>2</v>
      </c>
      <c r="E46" s="51">
        <v>0</v>
      </c>
      <c r="F46" s="51">
        <v>24</v>
      </c>
      <c r="G46" s="653">
        <v>30</v>
      </c>
      <c r="H46" s="642" t="s">
        <v>158</v>
      </c>
      <c r="I46" s="636">
        <v>66058582</v>
      </c>
      <c r="J46" s="659"/>
    </row>
    <row r="47" spans="1:11" ht="16.899999999999999" customHeight="1">
      <c r="A47" s="50">
        <v>2</v>
      </c>
      <c r="B47" s="51">
        <v>1</v>
      </c>
      <c r="C47" s="51">
        <v>1</v>
      </c>
      <c r="D47" s="51">
        <v>2</v>
      </c>
      <c r="E47" s="51">
        <v>0</v>
      </c>
      <c r="F47" s="51">
        <v>24</v>
      </c>
      <c r="G47" s="653">
        <v>31</v>
      </c>
      <c r="H47" s="642" t="s">
        <v>159</v>
      </c>
      <c r="I47" s="636">
        <v>10626500</v>
      </c>
      <c r="J47" s="659"/>
    </row>
    <row r="48" spans="1:11" ht="16.899999999999999" customHeight="1">
      <c r="A48" s="50">
        <v>2</v>
      </c>
      <c r="B48" s="51">
        <v>1</v>
      </c>
      <c r="C48" s="51">
        <v>1</v>
      </c>
      <c r="D48" s="51">
        <v>2</v>
      </c>
      <c r="E48" s="51">
        <v>0</v>
      </c>
      <c r="F48" s="51">
        <v>24</v>
      </c>
      <c r="G48" s="653">
        <v>32</v>
      </c>
      <c r="H48" s="642" t="s">
        <v>160</v>
      </c>
      <c r="I48" s="636">
        <v>33892602</v>
      </c>
      <c r="J48" s="659"/>
    </row>
    <row r="49" spans="1:10" ht="16.899999999999999" customHeight="1">
      <c r="A49" s="50">
        <v>2</v>
      </c>
      <c r="B49" s="51">
        <v>1</v>
      </c>
      <c r="C49" s="51">
        <v>1</v>
      </c>
      <c r="D49" s="51">
        <v>2</v>
      </c>
      <c r="E49" s="51">
        <v>0</v>
      </c>
      <c r="F49" s="51">
        <v>24</v>
      </c>
      <c r="G49" s="653">
        <v>33</v>
      </c>
      <c r="H49" s="642" t="s">
        <v>161</v>
      </c>
      <c r="I49" s="636">
        <v>18109027</v>
      </c>
      <c r="J49" s="659"/>
    </row>
    <row r="50" spans="1:10" ht="16.899999999999999" customHeight="1">
      <c r="A50" s="50">
        <v>2</v>
      </c>
      <c r="B50" s="51">
        <v>1</v>
      </c>
      <c r="C50" s="51">
        <v>1</v>
      </c>
      <c r="D50" s="51">
        <v>2</v>
      </c>
      <c r="E50" s="51">
        <v>0</v>
      </c>
      <c r="F50" s="51">
        <v>24</v>
      </c>
      <c r="G50" s="653">
        <v>34</v>
      </c>
      <c r="H50" s="642" t="s">
        <v>162</v>
      </c>
      <c r="I50" s="636">
        <v>51959412</v>
      </c>
      <c r="J50" s="659"/>
    </row>
    <row r="51" spans="1:10" ht="16.899999999999999" customHeight="1">
      <c r="A51" s="50">
        <v>2</v>
      </c>
      <c r="B51" s="51">
        <v>1</v>
      </c>
      <c r="C51" s="51">
        <v>1</v>
      </c>
      <c r="D51" s="51">
        <v>2</v>
      </c>
      <c r="E51" s="51">
        <v>0</v>
      </c>
      <c r="F51" s="51">
        <v>24</v>
      </c>
      <c r="G51" s="653">
        <v>35</v>
      </c>
      <c r="H51" s="642" t="s">
        <v>163</v>
      </c>
      <c r="I51" s="636">
        <v>15933307</v>
      </c>
      <c r="J51" s="659"/>
    </row>
    <row r="52" spans="1:10" ht="16.899999999999999" customHeight="1">
      <c r="A52" s="50">
        <v>2</v>
      </c>
      <c r="B52" s="51">
        <v>1</v>
      </c>
      <c r="C52" s="51">
        <v>1</v>
      </c>
      <c r="D52" s="51">
        <v>2</v>
      </c>
      <c r="E52" s="51">
        <v>0</v>
      </c>
      <c r="F52" s="51">
        <v>24</v>
      </c>
      <c r="G52" s="653">
        <v>36</v>
      </c>
      <c r="H52" s="642" t="s">
        <v>164</v>
      </c>
      <c r="I52" s="636">
        <v>48413393</v>
      </c>
      <c r="J52" s="659"/>
    </row>
    <row r="53" spans="1:10" ht="16.899999999999999" customHeight="1">
      <c r="A53" s="50">
        <v>2</v>
      </c>
      <c r="B53" s="51">
        <v>1</v>
      </c>
      <c r="C53" s="51">
        <v>1</v>
      </c>
      <c r="D53" s="51">
        <v>2</v>
      </c>
      <c r="E53" s="51">
        <v>0</v>
      </c>
      <c r="F53" s="51">
        <v>24</v>
      </c>
      <c r="G53" s="653">
        <v>37</v>
      </c>
      <c r="H53" s="642" t="s">
        <v>165</v>
      </c>
      <c r="I53" s="636">
        <v>56954728</v>
      </c>
      <c r="J53" s="659"/>
    </row>
    <row r="54" spans="1:10" ht="16.899999999999999" customHeight="1">
      <c r="A54" s="50">
        <v>2</v>
      </c>
      <c r="B54" s="51">
        <v>1</v>
      </c>
      <c r="C54" s="51">
        <v>1</v>
      </c>
      <c r="D54" s="51">
        <v>2</v>
      </c>
      <c r="E54" s="51">
        <v>0</v>
      </c>
      <c r="F54" s="51">
        <v>24</v>
      </c>
      <c r="G54" s="653">
        <v>38</v>
      </c>
      <c r="H54" s="642" t="s">
        <v>642</v>
      </c>
      <c r="I54" s="636">
        <v>15289433</v>
      </c>
      <c r="J54" s="659"/>
    </row>
    <row r="55" spans="1:10" ht="16.899999999999999" customHeight="1">
      <c r="A55" s="50">
        <v>2</v>
      </c>
      <c r="B55" s="51">
        <v>1</v>
      </c>
      <c r="C55" s="51">
        <v>1</v>
      </c>
      <c r="D55" s="51">
        <v>2</v>
      </c>
      <c r="E55" s="51">
        <v>0</v>
      </c>
      <c r="F55" s="51">
        <v>24</v>
      </c>
      <c r="G55" s="653">
        <v>39</v>
      </c>
      <c r="H55" s="642" t="s">
        <v>167</v>
      </c>
      <c r="I55" s="636">
        <v>2644375</v>
      </c>
      <c r="J55" s="659"/>
    </row>
    <row r="56" spans="1:10" ht="16.899999999999999" customHeight="1">
      <c r="A56" s="50">
        <v>2</v>
      </c>
      <c r="B56" s="51">
        <v>1</v>
      </c>
      <c r="C56" s="51">
        <v>1</v>
      </c>
      <c r="D56" s="51">
        <v>2</v>
      </c>
      <c r="E56" s="51">
        <v>0</v>
      </c>
      <c r="F56" s="51">
        <v>24</v>
      </c>
      <c r="G56" s="653">
        <v>40</v>
      </c>
      <c r="H56" s="642" t="s">
        <v>643</v>
      </c>
      <c r="I56" s="636">
        <v>4570090</v>
      </c>
      <c r="J56" s="659"/>
    </row>
    <row r="57" spans="1:10" ht="16.899999999999999" customHeight="1">
      <c r="A57" s="50">
        <v>2</v>
      </c>
      <c r="B57" s="51">
        <v>1</v>
      </c>
      <c r="C57" s="51">
        <v>1</v>
      </c>
      <c r="D57" s="51">
        <v>2</v>
      </c>
      <c r="E57" s="51">
        <v>0</v>
      </c>
      <c r="F57" s="51">
        <v>24</v>
      </c>
      <c r="G57" s="653">
        <v>41</v>
      </c>
      <c r="H57" s="642" t="s">
        <v>170</v>
      </c>
      <c r="I57" s="636">
        <v>41970356</v>
      </c>
      <c r="J57" s="659"/>
    </row>
    <row r="58" spans="1:10" ht="16.899999999999999" customHeight="1">
      <c r="A58" s="50">
        <v>2</v>
      </c>
      <c r="B58" s="51">
        <v>1</v>
      </c>
      <c r="C58" s="51">
        <v>1</v>
      </c>
      <c r="D58" s="51">
        <v>2</v>
      </c>
      <c r="E58" s="51">
        <v>0</v>
      </c>
      <c r="F58" s="51">
        <v>24</v>
      </c>
      <c r="G58" s="653">
        <v>42</v>
      </c>
      <c r="H58" s="642" t="s">
        <v>172</v>
      </c>
      <c r="I58" s="636">
        <v>129812820</v>
      </c>
      <c r="J58" s="659"/>
    </row>
    <row r="59" spans="1:10" ht="16.899999999999999" customHeight="1">
      <c r="A59" s="50">
        <v>2</v>
      </c>
      <c r="B59" s="51">
        <v>1</v>
      </c>
      <c r="C59" s="51">
        <v>1</v>
      </c>
      <c r="D59" s="51">
        <v>2</v>
      </c>
      <c r="E59" s="51">
        <v>0</v>
      </c>
      <c r="F59" s="51">
        <v>24</v>
      </c>
      <c r="G59" s="653">
        <v>43</v>
      </c>
      <c r="H59" s="642" t="s">
        <v>174</v>
      </c>
      <c r="I59" s="636">
        <v>15965413</v>
      </c>
      <c r="J59" s="659"/>
    </row>
    <row r="60" spans="1:10" ht="6" customHeight="1" thickBot="1">
      <c r="A60" s="660"/>
      <c r="B60" s="661"/>
      <c r="C60" s="661"/>
      <c r="D60" s="661"/>
      <c r="E60" s="661"/>
      <c r="F60" s="661"/>
      <c r="G60" s="661"/>
      <c r="H60" s="662"/>
      <c r="I60" s="663"/>
      <c r="J60" s="664"/>
    </row>
    <row r="61" spans="1:10" ht="4.5" customHeight="1" thickTop="1" thickBot="1">
      <c r="A61" s="665"/>
      <c r="B61" s="665"/>
      <c r="C61" s="665"/>
      <c r="D61" s="665"/>
      <c r="E61" s="665"/>
      <c r="F61" s="665"/>
      <c r="G61" s="665"/>
      <c r="H61" s="666"/>
      <c r="I61" s="667"/>
      <c r="J61" s="668"/>
    </row>
    <row r="62" spans="1:10" ht="3" customHeight="1" thickTop="1">
      <c r="A62" s="1106" t="s">
        <v>598</v>
      </c>
      <c r="B62" s="1107"/>
      <c r="C62" s="1107"/>
      <c r="D62" s="1107"/>
      <c r="E62" s="1107"/>
      <c r="F62" s="1107"/>
      <c r="G62" s="1107"/>
      <c r="H62" s="1108"/>
      <c r="I62" s="1115">
        <f>SUM(I17:I61)</f>
        <v>2700654341</v>
      </c>
      <c r="J62" s="1116"/>
    </row>
    <row r="63" spans="1:10" ht="12.75" customHeight="1">
      <c r="A63" s="1109"/>
      <c r="B63" s="1110"/>
      <c r="C63" s="1110"/>
      <c r="D63" s="1110"/>
      <c r="E63" s="1110"/>
      <c r="F63" s="1110"/>
      <c r="G63" s="1110"/>
      <c r="H63" s="1111"/>
      <c r="I63" s="1117"/>
      <c r="J63" s="1118"/>
    </row>
    <row r="64" spans="1:10" ht="3.75" customHeight="1" thickBot="1">
      <c r="A64" s="1112"/>
      <c r="B64" s="1113"/>
      <c r="C64" s="1113"/>
      <c r="D64" s="1113"/>
      <c r="E64" s="1113"/>
      <c r="F64" s="1113"/>
      <c r="G64" s="1113"/>
      <c r="H64" s="1114"/>
      <c r="I64" s="1119"/>
      <c r="J64" s="1120"/>
    </row>
    <row r="65" spans="1:10" ht="18" customHeight="1" thickTop="1">
      <c r="A65" s="669"/>
      <c r="B65" s="669"/>
      <c r="C65" s="669"/>
      <c r="D65" s="669"/>
      <c r="E65" s="669"/>
      <c r="F65" s="669"/>
      <c r="G65" s="669"/>
      <c r="I65" s="670"/>
      <c r="J65" s="670"/>
    </row>
    <row r="66" spans="1:10" ht="18" customHeight="1">
      <c r="A66" s="669"/>
      <c r="B66" s="669"/>
      <c r="C66" s="669"/>
      <c r="D66" s="669"/>
      <c r="E66" s="669"/>
      <c r="F66" s="669"/>
      <c r="G66" s="669"/>
      <c r="J66" s="670"/>
    </row>
    <row r="67" spans="1:10" ht="18" customHeight="1">
      <c r="A67" s="669"/>
      <c r="B67" s="669"/>
      <c r="C67" s="669"/>
      <c r="D67" s="669"/>
      <c r="E67" s="669"/>
      <c r="F67" s="669"/>
      <c r="G67" s="669"/>
      <c r="J67" s="670"/>
    </row>
    <row r="68" spans="1:10" ht="18" customHeight="1">
      <c r="A68" s="669"/>
      <c r="B68" s="669"/>
      <c r="C68" s="669"/>
      <c r="D68" s="669"/>
      <c r="E68" s="669"/>
      <c r="F68" s="669"/>
      <c r="G68" s="669"/>
      <c r="H68" s="671"/>
      <c r="J68" s="670"/>
    </row>
    <row r="69" spans="1:10" ht="18" customHeight="1">
      <c r="A69" s="669"/>
      <c r="B69" s="669"/>
      <c r="C69" s="669"/>
      <c r="D69" s="669"/>
      <c r="E69" s="669"/>
      <c r="F69" s="669"/>
      <c r="G69" s="669"/>
      <c r="J69" s="670"/>
    </row>
    <row r="70" spans="1:10" ht="18" customHeight="1">
      <c r="A70" s="669"/>
      <c r="B70" s="669"/>
      <c r="C70" s="669"/>
      <c r="D70" s="669"/>
      <c r="E70" s="669"/>
      <c r="F70" s="669"/>
      <c r="G70" s="669"/>
      <c r="J70" s="670"/>
    </row>
    <row r="71" spans="1:10" ht="18" customHeight="1">
      <c r="A71" s="669"/>
      <c r="B71" s="669"/>
      <c r="C71" s="669"/>
      <c r="D71" s="669"/>
      <c r="E71" s="669"/>
      <c r="F71" s="669"/>
      <c r="G71" s="669"/>
      <c r="J71" s="670"/>
    </row>
    <row r="72" spans="1:10" ht="18" customHeight="1">
      <c r="A72" s="669"/>
      <c r="B72" s="669"/>
      <c r="C72" s="669"/>
      <c r="D72" s="669"/>
      <c r="E72" s="669"/>
      <c r="F72" s="669"/>
      <c r="G72" s="669"/>
      <c r="J72" s="670"/>
    </row>
    <row r="73" spans="1:10" ht="18" customHeight="1">
      <c r="A73" s="669"/>
      <c r="B73" s="669"/>
      <c r="C73" s="669"/>
      <c r="D73" s="669"/>
      <c r="E73" s="669"/>
      <c r="F73" s="669"/>
      <c r="G73" s="669"/>
      <c r="J73" s="670"/>
    </row>
    <row r="74" spans="1:10" ht="18" customHeight="1">
      <c r="A74" s="669"/>
      <c r="B74" s="669"/>
      <c r="C74" s="669"/>
      <c r="D74" s="669"/>
      <c r="E74" s="669"/>
      <c r="F74" s="669"/>
      <c r="G74" s="669"/>
      <c r="J74" s="670"/>
    </row>
    <row r="75" spans="1:10" ht="18" customHeight="1">
      <c r="A75" s="669"/>
      <c r="B75" s="669"/>
      <c r="C75" s="669"/>
      <c r="D75" s="669"/>
      <c r="E75" s="669"/>
      <c r="F75" s="669"/>
      <c r="G75" s="669"/>
      <c r="J75" s="670"/>
    </row>
    <row r="76" spans="1:10" ht="18" customHeight="1">
      <c r="A76" s="669"/>
      <c r="B76" s="669"/>
      <c r="C76" s="669"/>
      <c r="D76" s="669"/>
      <c r="E76" s="669"/>
      <c r="F76" s="669"/>
      <c r="G76" s="669"/>
      <c r="J76" s="670"/>
    </row>
    <row r="77" spans="1:10" ht="18" customHeight="1">
      <c r="A77" s="669"/>
      <c r="B77" s="669"/>
      <c r="C77" s="669"/>
      <c r="D77" s="669"/>
      <c r="E77" s="669"/>
      <c r="F77" s="669"/>
      <c r="G77" s="669"/>
      <c r="J77" s="670"/>
    </row>
    <row r="78" spans="1:10" ht="18" customHeight="1">
      <c r="A78" s="669"/>
      <c r="B78" s="669"/>
      <c r="C78" s="669"/>
      <c r="D78" s="669"/>
      <c r="E78" s="669"/>
      <c r="F78" s="669"/>
      <c r="G78" s="669"/>
      <c r="J78" s="670"/>
    </row>
    <row r="79" spans="1:10" ht="18" customHeight="1">
      <c r="A79" s="669"/>
      <c r="B79" s="669"/>
      <c r="C79" s="669"/>
      <c r="D79" s="669"/>
      <c r="E79" s="669"/>
      <c r="F79" s="669"/>
      <c r="G79" s="669"/>
      <c r="J79" s="670"/>
    </row>
    <row r="80" spans="1:10" ht="18" customHeight="1">
      <c r="A80" s="669"/>
      <c r="B80" s="669"/>
      <c r="C80" s="669"/>
      <c r="D80" s="669"/>
      <c r="E80" s="669"/>
      <c r="F80" s="669"/>
      <c r="G80" s="669"/>
      <c r="J80" s="670"/>
    </row>
    <row r="81" spans="1:10" ht="18" customHeight="1">
      <c r="A81" s="669"/>
      <c r="B81" s="669"/>
      <c r="C81" s="669"/>
      <c r="D81" s="669"/>
      <c r="E81" s="669"/>
      <c r="F81" s="669"/>
      <c r="G81" s="669"/>
      <c r="J81" s="670"/>
    </row>
    <row r="82" spans="1:10" ht="18" customHeight="1">
      <c r="A82" s="669"/>
      <c r="B82" s="669"/>
      <c r="C82" s="669"/>
      <c r="D82" s="669"/>
      <c r="E82" s="669"/>
      <c r="F82" s="669"/>
      <c r="G82" s="669"/>
      <c r="J82" s="670"/>
    </row>
    <row r="83" spans="1:10" ht="18" customHeight="1">
      <c r="A83" s="669"/>
      <c r="B83" s="669"/>
      <c r="C83" s="669"/>
      <c r="D83" s="669"/>
      <c r="E83" s="669"/>
      <c r="F83" s="669"/>
      <c r="G83" s="669"/>
      <c r="J83" s="670"/>
    </row>
    <row r="84" spans="1:10" ht="18" customHeight="1">
      <c r="A84" s="669"/>
      <c r="B84" s="669"/>
      <c r="C84" s="669"/>
      <c r="D84" s="669"/>
      <c r="E84" s="669"/>
      <c r="F84" s="669"/>
      <c r="G84" s="669"/>
      <c r="J84" s="670"/>
    </row>
    <row r="85" spans="1:10" ht="18" customHeight="1">
      <c r="A85" s="669"/>
      <c r="B85" s="669"/>
      <c r="C85" s="669"/>
      <c r="D85" s="669"/>
      <c r="E85" s="669"/>
      <c r="F85" s="669"/>
      <c r="G85" s="669"/>
      <c r="J85" s="670"/>
    </row>
    <row r="86" spans="1:10" ht="18" customHeight="1">
      <c r="A86" s="669"/>
      <c r="B86" s="669"/>
      <c r="C86" s="669"/>
      <c r="D86" s="669"/>
      <c r="E86" s="669"/>
      <c r="F86" s="669"/>
      <c r="G86" s="669"/>
      <c r="J86" s="670"/>
    </row>
    <row r="87" spans="1:10" ht="18" customHeight="1">
      <c r="A87" s="669"/>
      <c r="B87" s="669"/>
      <c r="C87" s="669"/>
      <c r="D87" s="669"/>
      <c r="E87" s="669"/>
      <c r="F87" s="669"/>
      <c r="G87" s="669"/>
      <c r="J87" s="670"/>
    </row>
    <row r="88" spans="1:10" ht="18" customHeight="1">
      <c r="A88" s="669"/>
      <c r="B88" s="669"/>
      <c r="C88" s="669"/>
      <c r="D88" s="669"/>
      <c r="E88" s="669"/>
      <c r="F88" s="669"/>
      <c r="G88" s="669"/>
      <c r="J88" s="670"/>
    </row>
    <row r="89" spans="1:10" ht="18" customHeight="1">
      <c r="A89" s="669"/>
      <c r="B89" s="669"/>
      <c r="C89" s="669"/>
      <c r="D89" s="669"/>
      <c r="E89" s="669"/>
      <c r="F89" s="669"/>
      <c r="G89" s="669"/>
      <c r="J89" s="670"/>
    </row>
    <row r="90" spans="1:10" ht="18" customHeight="1">
      <c r="A90" s="669"/>
      <c r="B90" s="669"/>
      <c r="C90" s="669"/>
      <c r="D90" s="669"/>
      <c r="E90" s="669"/>
      <c r="F90" s="669"/>
      <c r="G90" s="669"/>
      <c r="J90" s="670"/>
    </row>
    <row r="91" spans="1:10" ht="18" customHeight="1">
      <c r="A91" s="669"/>
      <c r="B91" s="669"/>
      <c r="C91" s="669"/>
      <c r="D91" s="669"/>
      <c r="E91" s="669"/>
      <c r="F91" s="669"/>
      <c r="G91" s="669"/>
      <c r="J91" s="670"/>
    </row>
    <row r="92" spans="1:10" ht="18" customHeight="1">
      <c r="A92" s="669"/>
      <c r="B92" s="669"/>
      <c r="C92" s="669"/>
      <c r="D92" s="669"/>
      <c r="E92" s="669"/>
      <c r="F92" s="669"/>
      <c r="G92" s="669"/>
      <c r="J92" s="670"/>
    </row>
    <row r="93" spans="1:10" ht="18" customHeight="1">
      <c r="A93" s="669"/>
      <c r="B93" s="669"/>
      <c r="C93" s="669"/>
      <c r="D93" s="669"/>
      <c r="E93" s="669"/>
      <c r="F93" s="669"/>
      <c r="G93" s="669"/>
      <c r="J93" s="670"/>
    </row>
    <row r="94" spans="1:10" ht="18" customHeight="1">
      <c r="J94" s="670"/>
    </row>
    <row r="95" spans="1:10" ht="18" customHeight="1">
      <c r="J95" s="670"/>
    </row>
    <row r="96" spans="1:10" ht="18" customHeight="1">
      <c r="J96" s="670"/>
    </row>
    <row r="97" spans="10:10" ht="18" customHeight="1">
      <c r="J97" s="670"/>
    </row>
    <row r="98" spans="10:10" ht="18" customHeight="1">
      <c r="J98" s="670"/>
    </row>
    <row r="99" spans="10:10" ht="18" customHeight="1">
      <c r="J99" s="670"/>
    </row>
  </sheetData>
  <mergeCells count="10">
    <mergeCell ref="A62:H64"/>
    <mergeCell ref="I62:J64"/>
    <mergeCell ref="A1:J1"/>
    <mergeCell ref="A2:J2"/>
    <mergeCell ref="A3:J3"/>
    <mergeCell ref="A4:J4"/>
    <mergeCell ref="A5:J5"/>
    <mergeCell ref="A7:H8"/>
    <mergeCell ref="I7:I8"/>
    <mergeCell ref="J7:J8"/>
  </mergeCells>
  <printOptions horizontalCentered="1"/>
  <pageMargins left="0.15748031496062992" right="0.15748031496062992" top="0.19685039370078741" bottom="0.19685039370078741" header="0" footer="0"/>
  <pageSetup scale="70" fitToHeight="0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99"/>
  <sheetViews>
    <sheetView topLeftCell="A40" zoomScaleNormal="100" zoomScaleSheetLayoutView="100" workbookViewId="0">
      <selection activeCell="K13" sqref="K13"/>
    </sheetView>
  </sheetViews>
  <sheetFormatPr baseColWidth="10" defaultColWidth="11.42578125" defaultRowHeight="18" customHeight="1"/>
  <cols>
    <col min="1" max="1" width="2.85546875" style="628" customWidth="1"/>
    <col min="2" max="5" width="2.140625" style="628" bestFit="1" customWidth="1"/>
    <col min="6" max="6" width="3.140625" style="628" bestFit="1" customWidth="1"/>
    <col min="7" max="7" width="3.28515625" style="628" bestFit="1" customWidth="1"/>
    <col min="8" max="8" width="75.42578125" style="628" customWidth="1"/>
    <col min="9" max="16" width="15.7109375" style="628" customWidth="1"/>
    <col min="17" max="17" width="15.5703125" style="628" customWidth="1"/>
    <col min="18" max="18" width="0.85546875" style="628" customWidth="1"/>
    <col min="19" max="16384" width="11.42578125" style="628"/>
  </cols>
  <sheetData>
    <row r="1" spans="1:19" ht="18" customHeight="1">
      <c r="A1" s="1079" t="s">
        <v>644</v>
      </c>
      <c r="B1" s="1079"/>
      <c r="C1" s="1079"/>
      <c r="D1" s="1079"/>
      <c r="E1" s="1079"/>
      <c r="F1" s="1079"/>
      <c r="G1" s="1079"/>
      <c r="H1" s="1079"/>
      <c r="I1" s="1079"/>
      <c r="J1" s="1079"/>
      <c r="K1" s="1079"/>
      <c r="L1" s="1079"/>
      <c r="M1" s="1079"/>
      <c r="N1" s="1079"/>
      <c r="O1" s="1079"/>
      <c r="P1" s="1079"/>
      <c r="Q1" s="1079"/>
      <c r="R1" s="1079"/>
    </row>
    <row r="2" spans="1:19" ht="16.5" customHeight="1">
      <c r="A2" s="940" t="s">
        <v>1</v>
      </c>
      <c r="B2" s="940"/>
      <c r="C2" s="940"/>
      <c r="D2" s="940"/>
      <c r="E2" s="940"/>
      <c r="F2" s="940"/>
      <c r="G2" s="940"/>
      <c r="H2" s="1079"/>
      <c r="I2" s="1079"/>
      <c r="J2" s="1079"/>
      <c r="K2" s="1079"/>
      <c r="L2" s="1079"/>
      <c r="M2" s="1079"/>
      <c r="N2" s="1079"/>
      <c r="O2" s="1079"/>
      <c r="P2" s="1079"/>
      <c r="Q2" s="1079"/>
      <c r="R2" s="1079"/>
    </row>
    <row r="3" spans="1:19" ht="14.25" customHeight="1">
      <c r="A3" s="1138" t="s">
        <v>630</v>
      </c>
      <c r="B3" s="1138"/>
      <c r="C3" s="1138"/>
      <c r="D3" s="1138"/>
      <c r="E3" s="1138"/>
      <c r="F3" s="1138"/>
      <c r="G3" s="1138"/>
      <c r="H3" s="1138"/>
      <c r="I3" s="1138"/>
      <c r="J3" s="1138"/>
      <c r="K3" s="1138"/>
      <c r="L3" s="1138"/>
      <c r="M3" s="1138"/>
      <c r="N3" s="1138"/>
      <c r="O3" s="1138"/>
      <c r="P3" s="1138"/>
      <c r="Q3" s="1138"/>
      <c r="R3" s="672"/>
    </row>
    <row r="4" spans="1:19" ht="15" customHeight="1">
      <c r="A4" s="942" t="s">
        <v>1266</v>
      </c>
      <c r="B4" s="942"/>
      <c r="C4" s="942"/>
      <c r="D4" s="942"/>
      <c r="E4" s="942"/>
      <c r="F4" s="942"/>
      <c r="G4" s="942"/>
      <c r="H4" s="942"/>
      <c r="I4" s="942"/>
      <c r="J4" s="942"/>
      <c r="K4" s="942"/>
      <c r="L4" s="942"/>
      <c r="M4" s="942"/>
      <c r="N4" s="942"/>
      <c r="O4" s="942"/>
      <c r="P4" s="942"/>
      <c r="Q4" s="942"/>
      <c r="R4" s="942"/>
    </row>
    <row r="5" spans="1:19" ht="15" customHeight="1">
      <c r="A5" s="1139" t="s">
        <v>3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  <c r="M5" s="1139"/>
      <c r="N5" s="1139"/>
      <c r="O5" s="1139"/>
      <c r="P5" s="1139"/>
      <c r="Q5" s="1139"/>
      <c r="R5" s="1139"/>
    </row>
    <row r="6" spans="1:19" ht="9.9499999999999993" customHeight="1" thickBot="1">
      <c r="A6" s="629"/>
      <c r="B6" s="629"/>
      <c r="C6" s="629"/>
      <c r="D6" s="629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29"/>
      <c r="P6" s="629"/>
      <c r="Q6" s="629"/>
      <c r="R6" s="629"/>
    </row>
    <row r="7" spans="1:19" ht="16.5" thickTop="1">
      <c r="A7" s="1140" t="s">
        <v>632</v>
      </c>
      <c r="B7" s="1141"/>
      <c r="C7" s="1141"/>
      <c r="D7" s="1141"/>
      <c r="E7" s="1141"/>
      <c r="F7" s="1141"/>
      <c r="G7" s="1141"/>
      <c r="H7" s="1141"/>
      <c r="I7" s="1144" t="s">
        <v>583</v>
      </c>
      <c r="J7" s="1092"/>
      <c r="K7" s="1092"/>
      <c r="L7" s="1092"/>
      <c r="M7" s="1092"/>
      <c r="N7" s="1092"/>
      <c r="O7" s="1092"/>
      <c r="P7" s="1092"/>
      <c r="Q7" s="1145" t="s">
        <v>14</v>
      </c>
      <c r="R7" s="1147"/>
    </row>
    <row r="8" spans="1:19" s="630" customFormat="1" ht="16.5" thickBot="1">
      <c r="A8" s="1142"/>
      <c r="B8" s="1143"/>
      <c r="C8" s="1143"/>
      <c r="D8" s="1143"/>
      <c r="E8" s="1143"/>
      <c r="F8" s="1143"/>
      <c r="G8" s="1143"/>
      <c r="H8" s="1143"/>
      <c r="I8" s="673">
        <v>1000</v>
      </c>
      <c r="J8" s="490">
        <v>2000</v>
      </c>
      <c r="K8" s="490">
        <v>3000</v>
      </c>
      <c r="L8" s="490">
        <v>4000</v>
      </c>
      <c r="M8" s="490">
        <v>5000</v>
      </c>
      <c r="N8" s="490">
        <v>6000</v>
      </c>
      <c r="O8" s="490">
        <v>7000</v>
      </c>
      <c r="P8" s="490">
        <v>8000</v>
      </c>
      <c r="Q8" s="1146"/>
      <c r="R8" s="1148"/>
    </row>
    <row r="9" spans="1:19" ht="8.1" customHeight="1" thickTop="1" thickBot="1">
      <c r="A9" s="631"/>
      <c r="B9" s="631"/>
      <c r="C9" s="631"/>
      <c r="D9" s="631"/>
      <c r="E9" s="631"/>
      <c r="F9" s="631"/>
      <c r="G9" s="631"/>
      <c r="H9" s="632"/>
      <c r="I9" s="632"/>
      <c r="J9" s="632"/>
      <c r="K9" s="632"/>
      <c r="L9" s="632"/>
      <c r="M9" s="632"/>
      <c r="N9" s="632"/>
      <c r="O9" s="632"/>
      <c r="P9" s="632"/>
      <c r="Q9" s="632"/>
      <c r="R9" s="633"/>
    </row>
    <row r="10" spans="1:19" ht="15" customHeight="1" thickTop="1">
      <c r="A10" s="674" t="s">
        <v>42</v>
      </c>
      <c r="B10" s="634"/>
      <c r="C10" s="634"/>
      <c r="D10" s="634"/>
      <c r="E10" s="634"/>
      <c r="F10" s="634"/>
      <c r="G10" s="634"/>
      <c r="H10" s="675"/>
      <c r="I10" s="676"/>
      <c r="J10" s="517"/>
      <c r="K10" s="517"/>
      <c r="L10" s="517"/>
      <c r="M10" s="517"/>
      <c r="N10" s="516"/>
      <c r="O10" s="517"/>
      <c r="P10" s="516"/>
      <c r="Q10" s="636"/>
      <c r="R10" s="637"/>
    </row>
    <row r="11" spans="1:19" ht="16.149999999999999" customHeight="1">
      <c r="A11" s="23">
        <v>2</v>
      </c>
      <c r="B11" s="24">
        <v>0</v>
      </c>
      <c r="C11" s="24">
        <v>0</v>
      </c>
      <c r="D11" s="24">
        <v>0</v>
      </c>
      <c r="E11" s="24">
        <v>0</v>
      </c>
      <c r="F11" s="51"/>
      <c r="G11" s="638"/>
      <c r="H11" s="37" t="s">
        <v>44</v>
      </c>
      <c r="I11" s="538"/>
      <c r="J11" s="517"/>
      <c r="K11" s="517"/>
      <c r="L11" s="517"/>
      <c r="M11" s="517"/>
      <c r="N11" s="516"/>
      <c r="O11" s="517"/>
      <c r="P11" s="516"/>
      <c r="Q11" s="636"/>
      <c r="R11" s="637"/>
    </row>
    <row r="12" spans="1:19" ht="16.149999999999999" customHeight="1">
      <c r="A12" s="23">
        <v>2</v>
      </c>
      <c r="B12" s="24">
        <v>1</v>
      </c>
      <c r="C12" s="24">
        <v>0</v>
      </c>
      <c r="D12" s="24">
        <v>0</v>
      </c>
      <c r="E12" s="24">
        <v>0</v>
      </c>
      <c r="F12" s="51"/>
      <c r="G12" s="638"/>
      <c r="H12" s="37" t="s">
        <v>45</v>
      </c>
      <c r="I12" s="538"/>
      <c r="J12" s="517"/>
      <c r="K12" s="517"/>
      <c r="L12" s="517"/>
      <c r="M12" s="517"/>
      <c r="N12" s="516"/>
      <c r="O12" s="517"/>
      <c r="P12" s="516"/>
      <c r="Q12" s="636"/>
      <c r="R12" s="637"/>
    </row>
    <row r="13" spans="1:19" ht="16.149999999999999" customHeight="1">
      <c r="A13" s="23">
        <v>2</v>
      </c>
      <c r="B13" s="24">
        <v>1</v>
      </c>
      <c r="C13" s="24">
        <v>1</v>
      </c>
      <c r="D13" s="24">
        <v>0</v>
      </c>
      <c r="E13" s="24">
        <v>0</v>
      </c>
      <c r="F13" s="51"/>
      <c r="G13" s="638"/>
      <c r="H13" s="37" t="s">
        <v>46</v>
      </c>
      <c r="I13" s="538"/>
      <c r="J13" s="517"/>
      <c r="K13" s="517"/>
      <c r="L13" s="517"/>
      <c r="M13" s="517"/>
      <c r="N13" s="516"/>
      <c r="O13" s="517"/>
      <c r="P13" s="516"/>
      <c r="Q13" s="636"/>
      <c r="R13" s="637"/>
      <c r="S13" s="628" t="s">
        <v>634</v>
      </c>
    </row>
    <row r="14" spans="1:19" ht="28.15" customHeight="1">
      <c r="A14" s="23">
        <v>2</v>
      </c>
      <c r="B14" s="24">
        <v>1</v>
      </c>
      <c r="C14" s="24">
        <v>1</v>
      </c>
      <c r="D14" s="24">
        <v>2</v>
      </c>
      <c r="E14" s="24">
        <v>0</v>
      </c>
      <c r="F14" s="51"/>
      <c r="G14" s="638"/>
      <c r="H14" s="677" t="s">
        <v>126</v>
      </c>
      <c r="I14" s="538"/>
      <c r="J14" s="517"/>
      <c r="K14" s="517"/>
      <c r="L14" s="517"/>
      <c r="M14" s="517"/>
      <c r="N14" s="516"/>
      <c r="O14" s="517"/>
      <c r="P14" s="516"/>
      <c r="Q14" s="636"/>
      <c r="R14" s="637"/>
    </row>
    <row r="15" spans="1:19" ht="28.9" customHeight="1">
      <c r="A15" s="23">
        <v>2</v>
      </c>
      <c r="B15" s="24">
        <v>1</v>
      </c>
      <c r="C15" s="24">
        <v>1</v>
      </c>
      <c r="D15" s="24">
        <v>2</v>
      </c>
      <c r="E15" s="24">
        <v>0</v>
      </c>
      <c r="F15" s="51"/>
      <c r="G15" s="638"/>
      <c r="H15" s="677" t="s">
        <v>127</v>
      </c>
      <c r="I15" s="538"/>
      <c r="J15" s="517"/>
      <c r="K15" s="517"/>
      <c r="L15" s="517"/>
      <c r="M15" s="517"/>
      <c r="N15" s="516"/>
      <c r="O15" s="517"/>
      <c r="P15" s="516"/>
      <c r="Q15" s="636"/>
      <c r="R15" s="637"/>
    </row>
    <row r="16" spans="1:19" ht="16.149999999999999" customHeight="1">
      <c r="A16" s="23">
        <v>2</v>
      </c>
      <c r="B16" s="24">
        <v>1</v>
      </c>
      <c r="C16" s="24">
        <v>1</v>
      </c>
      <c r="D16" s="24">
        <v>2</v>
      </c>
      <c r="E16" s="24">
        <v>0</v>
      </c>
      <c r="F16" s="24">
        <v>24</v>
      </c>
      <c r="G16" s="640"/>
      <c r="H16" s="678" t="s">
        <v>635</v>
      </c>
      <c r="I16" s="538"/>
      <c r="J16" s="517"/>
      <c r="K16" s="517"/>
      <c r="L16" s="517"/>
      <c r="M16" s="517"/>
      <c r="N16" s="516"/>
      <c r="O16" s="517"/>
      <c r="P16" s="516"/>
      <c r="Q16" s="641"/>
      <c r="R16" s="637"/>
    </row>
    <row r="17" spans="1:18" ht="16.899999999999999" customHeight="1">
      <c r="A17" s="50">
        <v>2</v>
      </c>
      <c r="B17" s="51">
        <v>1</v>
      </c>
      <c r="C17" s="51">
        <v>1</v>
      </c>
      <c r="D17" s="51">
        <v>2</v>
      </c>
      <c r="E17" s="51">
        <v>0</v>
      </c>
      <c r="F17" s="51">
        <v>24</v>
      </c>
      <c r="G17" s="513" t="s">
        <v>49</v>
      </c>
      <c r="H17" s="860" t="s">
        <v>129</v>
      </c>
      <c r="I17" s="538">
        <v>100486280</v>
      </c>
      <c r="J17" s="516">
        <v>5585409</v>
      </c>
      <c r="K17" s="517">
        <v>16957700</v>
      </c>
      <c r="L17" s="517">
        <v>0</v>
      </c>
      <c r="M17" s="517">
        <v>0</v>
      </c>
      <c r="N17" s="517">
        <v>0</v>
      </c>
      <c r="O17" s="517">
        <v>0</v>
      </c>
      <c r="P17" s="517">
        <v>0</v>
      </c>
      <c r="Q17" s="636">
        <f t="shared" ref="Q17:Q59" si="0">SUM(I17:P17)</f>
        <v>123029389</v>
      </c>
      <c r="R17" s="643"/>
    </row>
    <row r="18" spans="1:18" ht="16.899999999999999" customHeight="1">
      <c r="A18" s="50">
        <v>2</v>
      </c>
      <c r="B18" s="51">
        <v>1</v>
      </c>
      <c r="C18" s="51">
        <v>1</v>
      </c>
      <c r="D18" s="51">
        <v>2</v>
      </c>
      <c r="E18" s="51">
        <v>0</v>
      </c>
      <c r="F18" s="51">
        <v>24</v>
      </c>
      <c r="G18" s="513" t="s">
        <v>50</v>
      </c>
      <c r="H18" s="861" t="s">
        <v>130</v>
      </c>
      <c r="I18" s="538">
        <v>55349093</v>
      </c>
      <c r="J18" s="516">
        <v>2745412</v>
      </c>
      <c r="K18" s="517">
        <v>6870038</v>
      </c>
      <c r="L18" s="517">
        <v>0</v>
      </c>
      <c r="M18" s="517">
        <v>0</v>
      </c>
      <c r="N18" s="517">
        <v>0</v>
      </c>
      <c r="O18" s="517">
        <v>0</v>
      </c>
      <c r="P18" s="517">
        <v>0</v>
      </c>
      <c r="Q18" s="636">
        <f t="shared" si="0"/>
        <v>64964543</v>
      </c>
      <c r="R18" s="643"/>
    </row>
    <row r="19" spans="1:18" ht="16.899999999999999" customHeight="1">
      <c r="A19" s="50">
        <v>2</v>
      </c>
      <c r="B19" s="51">
        <v>1</v>
      </c>
      <c r="C19" s="51">
        <v>1</v>
      </c>
      <c r="D19" s="51">
        <v>2</v>
      </c>
      <c r="E19" s="51">
        <v>0</v>
      </c>
      <c r="F19" s="51">
        <v>24</v>
      </c>
      <c r="G19" s="513" t="s">
        <v>59</v>
      </c>
      <c r="H19" s="862" t="s">
        <v>131</v>
      </c>
      <c r="I19" s="538">
        <v>207777735</v>
      </c>
      <c r="J19" s="516">
        <v>4960381</v>
      </c>
      <c r="K19" s="517">
        <v>20207612</v>
      </c>
      <c r="L19" s="517">
        <v>0</v>
      </c>
      <c r="M19" s="517">
        <v>0</v>
      </c>
      <c r="N19" s="517">
        <v>0</v>
      </c>
      <c r="O19" s="517">
        <v>0</v>
      </c>
      <c r="P19" s="517">
        <v>0</v>
      </c>
      <c r="Q19" s="636">
        <f t="shared" si="0"/>
        <v>232945728</v>
      </c>
      <c r="R19" s="643"/>
    </row>
    <row r="20" spans="1:18" ht="16.899999999999999" customHeight="1">
      <c r="A20" s="50">
        <v>2</v>
      </c>
      <c r="B20" s="51">
        <v>1</v>
      </c>
      <c r="C20" s="51">
        <v>1</v>
      </c>
      <c r="D20" s="51">
        <v>2</v>
      </c>
      <c r="E20" s="51">
        <v>0</v>
      </c>
      <c r="F20" s="51">
        <v>24</v>
      </c>
      <c r="G20" s="513" t="s">
        <v>62</v>
      </c>
      <c r="H20" s="862" t="s">
        <v>132</v>
      </c>
      <c r="I20" s="538">
        <v>34238190</v>
      </c>
      <c r="J20" s="516">
        <v>256528</v>
      </c>
      <c r="K20" s="517">
        <v>9598566</v>
      </c>
      <c r="L20" s="517">
        <v>0</v>
      </c>
      <c r="M20" s="517">
        <v>0</v>
      </c>
      <c r="N20" s="517">
        <v>0</v>
      </c>
      <c r="O20" s="517">
        <v>0</v>
      </c>
      <c r="P20" s="517">
        <v>0</v>
      </c>
      <c r="Q20" s="636">
        <f t="shared" si="0"/>
        <v>44093284</v>
      </c>
      <c r="R20" s="643"/>
    </row>
    <row r="21" spans="1:18" ht="16.899999999999999" customHeight="1">
      <c r="A21" s="50">
        <v>2</v>
      </c>
      <c r="B21" s="51">
        <v>1</v>
      </c>
      <c r="C21" s="51">
        <v>1</v>
      </c>
      <c r="D21" s="51">
        <v>2</v>
      </c>
      <c r="E21" s="51">
        <v>0</v>
      </c>
      <c r="F21" s="51">
        <v>24</v>
      </c>
      <c r="G21" s="513" t="s">
        <v>65</v>
      </c>
      <c r="H21" s="863" t="s">
        <v>133</v>
      </c>
      <c r="I21" s="538">
        <v>16498467</v>
      </c>
      <c r="J21" s="516">
        <v>497000</v>
      </c>
      <c r="K21" s="517">
        <v>1755598</v>
      </c>
      <c r="L21" s="517">
        <v>0</v>
      </c>
      <c r="M21" s="517">
        <v>0</v>
      </c>
      <c r="N21" s="517">
        <v>0</v>
      </c>
      <c r="O21" s="517">
        <v>0</v>
      </c>
      <c r="P21" s="517">
        <v>0</v>
      </c>
      <c r="Q21" s="636">
        <f t="shared" si="0"/>
        <v>18751065</v>
      </c>
      <c r="R21" s="643"/>
    </row>
    <row r="22" spans="1:18" ht="16.899999999999999" customHeight="1">
      <c r="A22" s="50">
        <v>2</v>
      </c>
      <c r="B22" s="51">
        <v>1</v>
      </c>
      <c r="C22" s="51">
        <v>1</v>
      </c>
      <c r="D22" s="51">
        <v>2</v>
      </c>
      <c r="E22" s="51">
        <v>0</v>
      </c>
      <c r="F22" s="51">
        <v>24</v>
      </c>
      <c r="G22" s="513" t="s">
        <v>67</v>
      </c>
      <c r="H22" s="860" t="s">
        <v>134</v>
      </c>
      <c r="I22" s="538">
        <v>8828118</v>
      </c>
      <c r="J22" s="516">
        <v>900000</v>
      </c>
      <c r="K22" s="517">
        <v>1639462</v>
      </c>
      <c r="L22" s="517">
        <v>6075476</v>
      </c>
      <c r="M22" s="517">
        <v>0</v>
      </c>
      <c r="N22" s="517">
        <v>0</v>
      </c>
      <c r="O22" s="516">
        <v>0</v>
      </c>
      <c r="P22" s="517">
        <v>0</v>
      </c>
      <c r="Q22" s="636">
        <f t="shared" si="0"/>
        <v>17443056</v>
      </c>
      <c r="R22" s="643"/>
    </row>
    <row r="23" spans="1:18" ht="16.899999999999999" customHeight="1">
      <c r="A23" s="50">
        <v>2</v>
      </c>
      <c r="B23" s="51">
        <v>1</v>
      </c>
      <c r="C23" s="51">
        <v>1</v>
      </c>
      <c r="D23" s="51">
        <v>2</v>
      </c>
      <c r="E23" s="51">
        <v>0</v>
      </c>
      <c r="F23" s="51">
        <v>24</v>
      </c>
      <c r="G23" s="513" t="s">
        <v>71</v>
      </c>
      <c r="H23" s="863" t="s">
        <v>135</v>
      </c>
      <c r="I23" s="538">
        <v>38890634</v>
      </c>
      <c r="J23" s="516">
        <v>2111843</v>
      </c>
      <c r="K23" s="517">
        <v>3800325</v>
      </c>
      <c r="L23" s="517">
        <v>0</v>
      </c>
      <c r="M23" s="517">
        <v>0</v>
      </c>
      <c r="N23" s="517">
        <v>0</v>
      </c>
      <c r="O23" s="517">
        <v>0</v>
      </c>
      <c r="P23" s="517">
        <v>0</v>
      </c>
      <c r="Q23" s="636">
        <f t="shared" si="0"/>
        <v>44802802</v>
      </c>
      <c r="R23" s="643"/>
    </row>
    <row r="24" spans="1:18" ht="16.899999999999999" customHeight="1">
      <c r="A24" s="50">
        <v>2</v>
      </c>
      <c r="B24" s="51">
        <v>1</v>
      </c>
      <c r="C24" s="51">
        <v>1</v>
      </c>
      <c r="D24" s="51">
        <v>2</v>
      </c>
      <c r="E24" s="51">
        <v>0</v>
      </c>
      <c r="F24" s="51">
        <v>24</v>
      </c>
      <c r="G24" s="647" t="s">
        <v>69</v>
      </c>
      <c r="H24" s="864" t="s">
        <v>136</v>
      </c>
      <c r="I24" s="538">
        <v>27825131</v>
      </c>
      <c r="J24" s="516">
        <v>1294993</v>
      </c>
      <c r="K24" s="517">
        <v>1037668</v>
      </c>
      <c r="L24" s="517">
        <v>0</v>
      </c>
      <c r="M24" s="517">
        <v>0</v>
      </c>
      <c r="N24" s="517">
        <v>0</v>
      </c>
      <c r="O24" s="517">
        <v>0</v>
      </c>
      <c r="P24" s="517">
        <v>0</v>
      </c>
      <c r="Q24" s="636">
        <f t="shared" si="0"/>
        <v>30157792</v>
      </c>
      <c r="R24" s="643"/>
    </row>
    <row r="25" spans="1:18" ht="16.899999999999999" customHeight="1">
      <c r="A25" s="50">
        <v>2</v>
      </c>
      <c r="B25" s="51">
        <v>1</v>
      </c>
      <c r="C25" s="51">
        <v>1</v>
      </c>
      <c r="D25" s="51">
        <v>2</v>
      </c>
      <c r="E25" s="51">
        <v>0</v>
      </c>
      <c r="F25" s="51">
        <v>24</v>
      </c>
      <c r="G25" s="647" t="s">
        <v>80</v>
      </c>
      <c r="H25" s="864" t="s">
        <v>137</v>
      </c>
      <c r="I25" s="538">
        <v>22862895</v>
      </c>
      <c r="J25" s="516">
        <v>549087</v>
      </c>
      <c r="K25" s="517">
        <v>1314255</v>
      </c>
      <c r="L25" s="517">
        <v>0</v>
      </c>
      <c r="M25" s="517">
        <v>0</v>
      </c>
      <c r="N25" s="517">
        <v>0</v>
      </c>
      <c r="O25" s="517">
        <v>0</v>
      </c>
      <c r="P25" s="517">
        <v>0</v>
      </c>
      <c r="Q25" s="636">
        <f t="shared" si="0"/>
        <v>24726237</v>
      </c>
      <c r="R25" s="643"/>
    </row>
    <row r="26" spans="1:18" ht="16.899999999999999" customHeight="1">
      <c r="A26" s="50">
        <v>2</v>
      </c>
      <c r="B26" s="51">
        <v>1</v>
      </c>
      <c r="C26" s="51">
        <v>1</v>
      </c>
      <c r="D26" s="51">
        <v>2</v>
      </c>
      <c r="E26" s="51">
        <v>0</v>
      </c>
      <c r="F26" s="51">
        <v>24</v>
      </c>
      <c r="G26" s="526">
        <v>10</v>
      </c>
      <c r="H26" s="865" t="s">
        <v>138</v>
      </c>
      <c r="I26" s="538">
        <v>5638460</v>
      </c>
      <c r="J26" s="516">
        <v>517691</v>
      </c>
      <c r="K26" s="517">
        <v>2011265</v>
      </c>
      <c r="L26" s="517">
        <v>0</v>
      </c>
      <c r="M26" s="517">
        <v>0</v>
      </c>
      <c r="N26" s="517">
        <v>0</v>
      </c>
      <c r="O26" s="517">
        <v>0</v>
      </c>
      <c r="P26" s="517">
        <v>0</v>
      </c>
      <c r="Q26" s="636">
        <f t="shared" si="0"/>
        <v>8167416</v>
      </c>
      <c r="R26" s="643"/>
    </row>
    <row r="27" spans="1:18" ht="16.899999999999999" customHeight="1">
      <c r="A27" s="50">
        <v>2</v>
      </c>
      <c r="B27" s="51">
        <v>1</v>
      </c>
      <c r="C27" s="51">
        <v>1</v>
      </c>
      <c r="D27" s="51">
        <v>2</v>
      </c>
      <c r="E27" s="51">
        <v>0</v>
      </c>
      <c r="F27" s="51">
        <v>24</v>
      </c>
      <c r="G27" s="650">
        <v>11</v>
      </c>
      <c r="H27" s="864" t="s">
        <v>139</v>
      </c>
      <c r="I27" s="538">
        <v>10291394</v>
      </c>
      <c r="J27" s="516">
        <v>75000</v>
      </c>
      <c r="K27" s="517">
        <v>697265</v>
      </c>
      <c r="L27" s="517">
        <v>0</v>
      </c>
      <c r="M27" s="517">
        <v>0</v>
      </c>
      <c r="N27" s="517">
        <v>0</v>
      </c>
      <c r="O27" s="517">
        <v>0</v>
      </c>
      <c r="P27" s="517">
        <v>0</v>
      </c>
      <c r="Q27" s="636">
        <f t="shared" si="0"/>
        <v>11063659</v>
      </c>
      <c r="R27" s="643"/>
    </row>
    <row r="28" spans="1:18" ht="16.899999999999999" customHeight="1">
      <c r="A28" s="50">
        <v>2</v>
      </c>
      <c r="B28" s="51">
        <v>1</v>
      </c>
      <c r="C28" s="51">
        <v>1</v>
      </c>
      <c r="D28" s="51">
        <v>2</v>
      </c>
      <c r="E28" s="51">
        <v>0</v>
      </c>
      <c r="F28" s="51">
        <v>24</v>
      </c>
      <c r="G28" s="526">
        <v>12</v>
      </c>
      <c r="H28" s="860" t="s">
        <v>140</v>
      </c>
      <c r="I28" s="538">
        <v>4606736</v>
      </c>
      <c r="J28" s="516">
        <v>461263</v>
      </c>
      <c r="K28" s="517">
        <v>734847</v>
      </c>
      <c r="L28" s="517">
        <v>0</v>
      </c>
      <c r="M28" s="517">
        <v>0</v>
      </c>
      <c r="N28" s="517">
        <v>0</v>
      </c>
      <c r="O28" s="516">
        <v>0</v>
      </c>
      <c r="P28" s="517">
        <v>0</v>
      </c>
      <c r="Q28" s="636">
        <f t="shared" si="0"/>
        <v>5802846</v>
      </c>
      <c r="R28" s="643"/>
    </row>
    <row r="29" spans="1:18" ht="16.899999999999999" customHeight="1">
      <c r="A29" s="50">
        <v>2</v>
      </c>
      <c r="B29" s="51">
        <v>1</v>
      </c>
      <c r="C29" s="51">
        <v>1</v>
      </c>
      <c r="D29" s="51">
        <v>2</v>
      </c>
      <c r="E29" s="51">
        <v>0</v>
      </c>
      <c r="F29" s="51">
        <v>24</v>
      </c>
      <c r="G29" s="526">
        <v>13</v>
      </c>
      <c r="H29" s="860" t="s">
        <v>141</v>
      </c>
      <c r="I29" s="538">
        <v>197322557</v>
      </c>
      <c r="J29" s="516">
        <v>30357316</v>
      </c>
      <c r="K29" s="517">
        <v>75893292</v>
      </c>
      <c r="L29" s="517">
        <v>0</v>
      </c>
      <c r="M29" s="517">
        <v>0</v>
      </c>
      <c r="N29" s="517">
        <v>0</v>
      </c>
      <c r="O29" s="516">
        <v>0</v>
      </c>
      <c r="P29" s="517">
        <v>0</v>
      </c>
      <c r="Q29" s="636">
        <f t="shared" si="0"/>
        <v>303573165</v>
      </c>
      <c r="R29" s="643"/>
    </row>
    <row r="30" spans="1:18" ht="16.899999999999999" customHeight="1">
      <c r="A30" s="50">
        <v>2</v>
      </c>
      <c r="B30" s="51">
        <v>1</v>
      </c>
      <c r="C30" s="51">
        <v>1</v>
      </c>
      <c r="D30" s="51">
        <v>2</v>
      </c>
      <c r="E30" s="51">
        <v>0</v>
      </c>
      <c r="F30" s="51">
        <v>24</v>
      </c>
      <c r="G30" s="526">
        <v>14</v>
      </c>
      <c r="H30" s="866" t="s">
        <v>142</v>
      </c>
      <c r="I30" s="538">
        <v>158655713</v>
      </c>
      <c r="J30" s="516">
        <v>11148464</v>
      </c>
      <c r="K30" s="517">
        <v>31938186</v>
      </c>
      <c r="L30" s="517">
        <v>0</v>
      </c>
      <c r="M30" s="517">
        <v>0</v>
      </c>
      <c r="N30" s="517">
        <v>0</v>
      </c>
      <c r="O30" s="516">
        <v>14257862</v>
      </c>
      <c r="P30" s="517">
        <v>0</v>
      </c>
      <c r="Q30" s="636">
        <f t="shared" si="0"/>
        <v>216000225</v>
      </c>
      <c r="R30" s="643"/>
    </row>
    <row r="31" spans="1:18" ht="16.899999999999999" customHeight="1">
      <c r="A31" s="50">
        <v>2</v>
      </c>
      <c r="B31" s="51">
        <v>1</v>
      </c>
      <c r="C31" s="51">
        <v>1</v>
      </c>
      <c r="D31" s="51">
        <v>2</v>
      </c>
      <c r="E31" s="51">
        <v>0</v>
      </c>
      <c r="F31" s="51">
        <v>24</v>
      </c>
      <c r="G31" s="513">
        <v>15</v>
      </c>
      <c r="H31" s="860" t="s">
        <v>143</v>
      </c>
      <c r="I31" s="538">
        <v>142881793</v>
      </c>
      <c r="J31" s="516">
        <v>0</v>
      </c>
      <c r="K31" s="517">
        <v>0</v>
      </c>
      <c r="L31" s="517">
        <v>0</v>
      </c>
      <c r="M31" s="517">
        <v>0</v>
      </c>
      <c r="N31" s="517">
        <v>0</v>
      </c>
      <c r="O31" s="517">
        <v>0</v>
      </c>
      <c r="P31" s="517">
        <v>0</v>
      </c>
      <c r="Q31" s="636">
        <f t="shared" si="0"/>
        <v>142881793</v>
      </c>
      <c r="R31" s="643"/>
    </row>
    <row r="32" spans="1:18" ht="16.899999999999999" customHeight="1">
      <c r="A32" s="50">
        <v>2</v>
      </c>
      <c r="B32" s="51">
        <v>1</v>
      </c>
      <c r="C32" s="51">
        <v>1</v>
      </c>
      <c r="D32" s="51">
        <v>2</v>
      </c>
      <c r="E32" s="51">
        <v>0</v>
      </c>
      <c r="F32" s="51">
        <v>24</v>
      </c>
      <c r="G32" s="652">
        <v>16</v>
      </c>
      <c r="H32" s="862" t="s">
        <v>144</v>
      </c>
      <c r="I32" s="538">
        <v>7237913</v>
      </c>
      <c r="J32" s="516">
        <v>0</v>
      </c>
      <c r="K32" s="517">
        <v>597312</v>
      </c>
      <c r="L32" s="517">
        <v>31857500</v>
      </c>
      <c r="M32" s="517">
        <v>0</v>
      </c>
      <c r="N32" s="517">
        <v>0</v>
      </c>
      <c r="O32" s="517">
        <v>0</v>
      </c>
      <c r="P32" s="517">
        <v>0</v>
      </c>
      <c r="Q32" s="636">
        <f t="shared" si="0"/>
        <v>39692725</v>
      </c>
      <c r="R32" s="643"/>
    </row>
    <row r="33" spans="1:19" ht="16.899999999999999" customHeight="1">
      <c r="A33" s="50">
        <v>2</v>
      </c>
      <c r="B33" s="51">
        <v>1</v>
      </c>
      <c r="C33" s="51">
        <v>1</v>
      </c>
      <c r="D33" s="51">
        <v>2</v>
      </c>
      <c r="E33" s="51">
        <v>0</v>
      </c>
      <c r="F33" s="51">
        <v>24</v>
      </c>
      <c r="G33" s="526">
        <v>17</v>
      </c>
      <c r="H33" s="865" t="s">
        <v>145</v>
      </c>
      <c r="I33" s="538">
        <v>2178539</v>
      </c>
      <c r="J33" s="516">
        <v>111600</v>
      </c>
      <c r="K33" s="517">
        <v>302964</v>
      </c>
      <c r="L33" s="517">
        <v>1309</v>
      </c>
      <c r="M33" s="517">
        <v>0</v>
      </c>
      <c r="N33" s="517">
        <v>0</v>
      </c>
      <c r="O33" s="517">
        <v>0</v>
      </c>
      <c r="P33" s="517">
        <v>0</v>
      </c>
      <c r="Q33" s="636">
        <f t="shared" si="0"/>
        <v>2594412</v>
      </c>
      <c r="R33" s="643"/>
    </row>
    <row r="34" spans="1:19" ht="16.899999999999999" customHeight="1">
      <c r="A34" s="50">
        <v>2</v>
      </c>
      <c r="B34" s="51">
        <v>1</v>
      </c>
      <c r="C34" s="51">
        <v>1</v>
      </c>
      <c r="D34" s="51">
        <v>2</v>
      </c>
      <c r="E34" s="51">
        <v>0</v>
      </c>
      <c r="F34" s="51">
        <v>24</v>
      </c>
      <c r="G34" s="653">
        <v>18</v>
      </c>
      <c r="H34" s="865" t="s">
        <v>146</v>
      </c>
      <c r="I34" s="538">
        <v>17154194</v>
      </c>
      <c r="J34" s="516">
        <v>339128</v>
      </c>
      <c r="K34" s="517">
        <v>807112</v>
      </c>
      <c r="L34" s="517">
        <v>982734</v>
      </c>
      <c r="M34" s="517">
        <v>0</v>
      </c>
      <c r="N34" s="517">
        <v>0</v>
      </c>
      <c r="O34" s="517">
        <v>0</v>
      </c>
      <c r="P34" s="517">
        <v>0</v>
      </c>
      <c r="Q34" s="636">
        <f t="shared" si="0"/>
        <v>19283168</v>
      </c>
      <c r="R34" s="643"/>
    </row>
    <row r="35" spans="1:19" ht="16.899999999999999" customHeight="1">
      <c r="A35" s="50">
        <v>2</v>
      </c>
      <c r="B35" s="51">
        <v>1</v>
      </c>
      <c r="C35" s="51">
        <v>1</v>
      </c>
      <c r="D35" s="51">
        <v>2</v>
      </c>
      <c r="E35" s="51">
        <v>0</v>
      </c>
      <c r="F35" s="51">
        <v>24</v>
      </c>
      <c r="G35" s="652">
        <v>19</v>
      </c>
      <c r="H35" s="865" t="s">
        <v>147</v>
      </c>
      <c r="I35" s="538">
        <v>14507123</v>
      </c>
      <c r="J35" s="516">
        <v>0</v>
      </c>
      <c r="K35" s="517">
        <v>2127965</v>
      </c>
      <c r="L35" s="517">
        <v>359707</v>
      </c>
      <c r="M35" s="517">
        <v>0</v>
      </c>
      <c r="N35" s="517">
        <v>0</v>
      </c>
      <c r="O35" s="517">
        <v>0</v>
      </c>
      <c r="P35" s="517">
        <v>0</v>
      </c>
      <c r="Q35" s="636">
        <f t="shared" si="0"/>
        <v>16994795</v>
      </c>
      <c r="R35" s="643"/>
    </row>
    <row r="36" spans="1:19" ht="16.899999999999999" customHeight="1">
      <c r="A36" s="50">
        <v>2</v>
      </c>
      <c r="B36" s="51">
        <v>1</v>
      </c>
      <c r="C36" s="51">
        <v>1</v>
      </c>
      <c r="D36" s="51">
        <v>2</v>
      </c>
      <c r="E36" s="51">
        <v>0</v>
      </c>
      <c r="F36" s="51">
        <v>24</v>
      </c>
      <c r="G36" s="652">
        <v>20</v>
      </c>
      <c r="H36" s="865" t="s">
        <v>148</v>
      </c>
      <c r="I36" s="538">
        <v>13791015</v>
      </c>
      <c r="J36" s="516">
        <v>6000</v>
      </c>
      <c r="K36" s="517">
        <v>1065124</v>
      </c>
      <c r="L36" s="517">
        <v>92767</v>
      </c>
      <c r="M36" s="517">
        <v>0</v>
      </c>
      <c r="N36" s="517">
        <v>0</v>
      </c>
      <c r="O36" s="517">
        <v>0</v>
      </c>
      <c r="P36" s="517">
        <v>0</v>
      </c>
      <c r="Q36" s="636">
        <f t="shared" si="0"/>
        <v>14954906</v>
      </c>
      <c r="R36" s="643"/>
    </row>
    <row r="37" spans="1:19" ht="16.899999999999999" customHeight="1">
      <c r="A37" s="50">
        <v>2</v>
      </c>
      <c r="B37" s="51">
        <v>1</v>
      </c>
      <c r="C37" s="51">
        <v>1</v>
      </c>
      <c r="D37" s="51">
        <v>2</v>
      </c>
      <c r="E37" s="51">
        <v>0</v>
      </c>
      <c r="F37" s="51">
        <v>24</v>
      </c>
      <c r="G37" s="526">
        <v>21</v>
      </c>
      <c r="H37" s="864" t="s">
        <v>149</v>
      </c>
      <c r="I37" s="538">
        <v>185901149</v>
      </c>
      <c r="J37" s="516">
        <v>7177137</v>
      </c>
      <c r="K37" s="517">
        <v>15374408</v>
      </c>
      <c r="L37" s="517">
        <v>16303696</v>
      </c>
      <c r="M37" s="517">
        <v>0</v>
      </c>
      <c r="N37" s="517">
        <v>0</v>
      </c>
      <c r="O37" s="517">
        <v>0</v>
      </c>
      <c r="P37" s="517">
        <v>0</v>
      </c>
      <c r="Q37" s="636">
        <f t="shared" si="0"/>
        <v>224756390</v>
      </c>
      <c r="R37" s="643"/>
    </row>
    <row r="38" spans="1:19" ht="16.899999999999999" customHeight="1">
      <c r="A38" s="50">
        <v>2</v>
      </c>
      <c r="B38" s="51">
        <v>1</v>
      </c>
      <c r="C38" s="51">
        <v>1</v>
      </c>
      <c r="D38" s="51">
        <v>2</v>
      </c>
      <c r="E38" s="51">
        <v>0</v>
      </c>
      <c r="F38" s="51">
        <v>24</v>
      </c>
      <c r="G38" s="654" t="s">
        <v>636</v>
      </c>
      <c r="H38" s="867" t="s">
        <v>150</v>
      </c>
      <c r="I38" s="538">
        <v>23762222</v>
      </c>
      <c r="J38" s="516">
        <v>576570</v>
      </c>
      <c r="K38" s="517">
        <f>2636596+40257</f>
        <v>2676853</v>
      </c>
      <c r="L38" s="517">
        <v>72303738</v>
      </c>
      <c r="M38" s="517">
        <v>0</v>
      </c>
      <c r="N38" s="517">
        <v>0</v>
      </c>
      <c r="O38" s="517">
        <v>0</v>
      </c>
      <c r="P38" s="517">
        <v>0</v>
      </c>
      <c r="Q38" s="636">
        <f t="shared" si="0"/>
        <v>99319383</v>
      </c>
      <c r="R38" s="643"/>
    </row>
    <row r="39" spans="1:19" ht="16.899999999999999" customHeight="1">
      <c r="A39" s="50">
        <v>2</v>
      </c>
      <c r="B39" s="51">
        <v>1</v>
      </c>
      <c r="C39" s="51">
        <v>1</v>
      </c>
      <c r="D39" s="51">
        <v>2</v>
      </c>
      <c r="E39" s="51">
        <v>0</v>
      </c>
      <c r="F39" s="51">
        <v>24</v>
      </c>
      <c r="G39" s="638" t="s">
        <v>637</v>
      </c>
      <c r="H39" s="860" t="s">
        <v>151</v>
      </c>
      <c r="I39" s="538">
        <v>7194029</v>
      </c>
      <c r="J39" s="516">
        <v>373646</v>
      </c>
      <c r="K39" s="517">
        <v>2591901</v>
      </c>
      <c r="L39" s="517">
        <v>121020</v>
      </c>
      <c r="M39" s="517">
        <v>0</v>
      </c>
      <c r="N39" s="517">
        <v>0</v>
      </c>
      <c r="O39" s="517">
        <v>0</v>
      </c>
      <c r="P39" s="517">
        <v>0</v>
      </c>
      <c r="Q39" s="636">
        <f t="shared" si="0"/>
        <v>10280596</v>
      </c>
      <c r="R39" s="643"/>
    </row>
    <row r="40" spans="1:19" ht="16.899999999999999" customHeight="1">
      <c r="A40" s="50">
        <v>2</v>
      </c>
      <c r="B40" s="51">
        <v>1</v>
      </c>
      <c r="C40" s="51">
        <v>1</v>
      </c>
      <c r="D40" s="51">
        <v>2</v>
      </c>
      <c r="E40" s="51">
        <v>0</v>
      </c>
      <c r="F40" s="51">
        <v>24</v>
      </c>
      <c r="G40" s="652">
        <v>24</v>
      </c>
      <c r="H40" s="862" t="s">
        <v>152</v>
      </c>
      <c r="I40" s="538">
        <v>5368753</v>
      </c>
      <c r="J40" s="516">
        <v>201455</v>
      </c>
      <c r="K40" s="517">
        <v>1627448</v>
      </c>
      <c r="L40" s="517">
        <v>1163638</v>
      </c>
      <c r="M40" s="517">
        <v>0</v>
      </c>
      <c r="N40" s="517">
        <v>0</v>
      </c>
      <c r="O40" s="517">
        <v>0</v>
      </c>
      <c r="P40" s="517">
        <v>0</v>
      </c>
      <c r="Q40" s="636">
        <f t="shared" si="0"/>
        <v>8361294</v>
      </c>
      <c r="R40" s="643"/>
    </row>
    <row r="41" spans="1:19" ht="16.899999999999999" customHeight="1">
      <c r="A41" s="50">
        <v>2</v>
      </c>
      <c r="B41" s="51">
        <v>1</v>
      </c>
      <c r="C41" s="51">
        <v>1</v>
      </c>
      <c r="D41" s="51">
        <v>2</v>
      </c>
      <c r="E41" s="51">
        <v>0</v>
      </c>
      <c r="F41" s="51">
        <v>24</v>
      </c>
      <c r="G41" s="652">
        <v>25</v>
      </c>
      <c r="H41" s="868" t="s">
        <v>153</v>
      </c>
      <c r="I41" s="538">
        <v>104447184</v>
      </c>
      <c r="J41" s="516">
        <v>19471019</v>
      </c>
      <c r="K41" s="517">
        <v>5548960</v>
      </c>
      <c r="L41" s="517">
        <v>42516</v>
      </c>
      <c r="M41" s="517">
        <v>0</v>
      </c>
      <c r="N41" s="517">
        <v>0</v>
      </c>
      <c r="O41" s="516">
        <v>0</v>
      </c>
      <c r="P41" s="517">
        <v>0</v>
      </c>
      <c r="Q41" s="636">
        <f t="shared" si="0"/>
        <v>129509679</v>
      </c>
      <c r="R41" s="643"/>
    </row>
    <row r="42" spans="1:19" ht="16.899999999999999" customHeight="1">
      <c r="A42" s="50">
        <v>2</v>
      </c>
      <c r="B42" s="51">
        <v>1</v>
      </c>
      <c r="C42" s="51">
        <v>1</v>
      </c>
      <c r="D42" s="51">
        <v>2</v>
      </c>
      <c r="E42" s="51">
        <v>0</v>
      </c>
      <c r="F42" s="51">
        <v>24</v>
      </c>
      <c r="G42" s="654" t="s">
        <v>638</v>
      </c>
      <c r="H42" s="869" t="s">
        <v>154</v>
      </c>
      <c r="I42" s="538">
        <v>43461708</v>
      </c>
      <c r="J42" s="516">
        <v>5400000</v>
      </c>
      <c r="K42" s="517">
        <v>1988109</v>
      </c>
      <c r="L42" s="517">
        <v>10080</v>
      </c>
      <c r="M42" s="517">
        <v>0</v>
      </c>
      <c r="N42" s="517">
        <v>0</v>
      </c>
      <c r="O42" s="516">
        <v>0</v>
      </c>
      <c r="P42" s="517">
        <v>0</v>
      </c>
      <c r="Q42" s="636">
        <f t="shared" si="0"/>
        <v>50859897</v>
      </c>
      <c r="R42" s="643"/>
    </row>
    <row r="43" spans="1:19" ht="16.899999999999999" customHeight="1">
      <c r="A43" s="50">
        <v>2</v>
      </c>
      <c r="B43" s="51">
        <v>1</v>
      </c>
      <c r="C43" s="51">
        <v>1</v>
      </c>
      <c r="D43" s="51">
        <v>2</v>
      </c>
      <c r="E43" s="51">
        <v>0</v>
      </c>
      <c r="F43" s="51">
        <v>24</v>
      </c>
      <c r="G43" s="638" t="s">
        <v>639</v>
      </c>
      <c r="H43" s="864" t="s">
        <v>640</v>
      </c>
      <c r="I43" s="538">
        <v>71149545</v>
      </c>
      <c r="J43" s="516">
        <v>51593232</v>
      </c>
      <c r="K43" s="517">
        <v>113265047</v>
      </c>
      <c r="L43" s="517">
        <v>5737435</v>
      </c>
      <c r="M43" s="517">
        <v>14737524</v>
      </c>
      <c r="N43" s="517">
        <v>0</v>
      </c>
      <c r="O43" s="516">
        <v>0</v>
      </c>
      <c r="P43" s="517">
        <v>0</v>
      </c>
      <c r="Q43" s="636">
        <f>SUM(I43:P43)</f>
        <v>256482783</v>
      </c>
      <c r="R43" s="643"/>
      <c r="S43" s="658"/>
    </row>
    <row r="44" spans="1:19" ht="16.899999999999999" customHeight="1">
      <c r="A44" s="50">
        <v>2</v>
      </c>
      <c r="B44" s="51">
        <v>1</v>
      </c>
      <c r="C44" s="51">
        <v>1</v>
      </c>
      <c r="D44" s="51">
        <v>2</v>
      </c>
      <c r="E44" s="51">
        <v>0</v>
      </c>
      <c r="F44" s="51">
        <v>24</v>
      </c>
      <c r="G44" s="526">
        <v>28</v>
      </c>
      <c r="H44" s="860" t="s">
        <v>156</v>
      </c>
      <c r="I44" s="538"/>
      <c r="J44" s="516"/>
      <c r="K44" s="517"/>
      <c r="L44" s="517"/>
      <c r="M44" s="517">
        <v>0</v>
      </c>
      <c r="N44" s="517">
        <v>0</v>
      </c>
      <c r="O44" s="516">
        <v>0</v>
      </c>
      <c r="P44" s="517">
        <v>0</v>
      </c>
      <c r="Q44" s="636">
        <v>0</v>
      </c>
      <c r="R44" s="659"/>
    </row>
    <row r="45" spans="1:19" ht="29.45" customHeight="1">
      <c r="A45" s="50">
        <v>2</v>
      </c>
      <c r="B45" s="51">
        <v>1</v>
      </c>
      <c r="C45" s="51">
        <v>1</v>
      </c>
      <c r="D45" s="51">
        <v>2</v>
      </c>
      <c r="E45" s="51">
        <v>0</v>
      </c>
      <c r="F45" s="51">
        <v>24</v>
      </c>
      <c r="G45" s="526">
        <v>29</v>
      </c>
      <c r="H45" s="860" t="s">
        <v>641</v>
      </c>
      <c r="I45" s="538">
        <v>23963300</v>
      </c>
      <c r="J45" s="516">
        <v>761670</v>
      </c>
      <c r="K45" s="517">
        <v>1962521</v>
      </c>
      <c r="L45" s="517">
        <v>273784</v>
      </c>
      <c r="M45" s="517">
        <v>0</v>
      </c>
      <c r="N45" s="517">
        <v>0</v>
      </c>
      <c r="O45" s="516">
        <v>0</v>
      </c>
      <c r="P45" s="517">
        <v>0</v>
      </c>
      <c r="Q45" s="636">
        <f t="shared" si="0"/>
        <v>26961275</v>
      </c>
      <c r="R45" s="659"/>
    </row>
    <row r="46" spans="1:19" ht="16.899999999999999" customHeight="1">
      <c r="A46" s="50">
        <v>2</v>
      </c>
      <c r="B46" s="51">
        <v>1</v>
      </c>
      <c r="C46" s="51">
        <v>1</v>
      </c>
      <c r="D46" s="51">
        <v>2</v>
      </c>
      <c r="E46" s="51">
        <v>0</v>
      </c>
      <c r="F46" s="51">
        <v>24</v>
      </c>
      <c r="G46" s="653">
        <v>30</v>
      </c>
      <c r="H46" s="860" t="s">
        <v>158</v>
      </c>
      <c r="I46" s="538">
        <v>28546006</v>
      </c>
      <c r="J46" s="516">
        <v>2222459</v>
      </c>
      <c r="K46" s="517">
        <v>34879267</v>
      </c>
      <c r="L46" s="517">
        <v>100848</v>
      </c>
      <c r="M46" s="517">
        <v>310002</v>
      </c>
      <c r="N46" s="517">
        <v>0</v>
      </c>
      <c r="O46" s="516">
        <v>0</v>
      </c>
      <c r="P46" s="517">
        <v>0</v>
      </c>
      <c r="Q46" s="636">
        <f t="shared" si="0"/>
        <v>66058582</v>
      </c>
      <c r="R46" s="659"/>
    </row>
    <row r="47" spans="1:19" ht="16.899999999999999" customHeight="1">
      <c r="A47" s="50">
        <v>2</v>
      </c>
      <c r="B47" s="51">
        <v>1</v>
      </c>
      <c r="C47" s="51">
        <v>1</v>
      </c>
      <c r="D47" s="51">
        <v>2</v>
      </c>
      <c r="E47" s="51">
        <v>0</v>
      </c>
      <c r="F47" s="51">
        <v>24</v>
      </c>
      <c r="G47" s="653">
        <v>31</v>
      </c>
      <c r="H47" s="860" t="s">
        <v>159</v>
      </c>
      <c r="I47" s="538">
        <v>7089500</v>
      </c>
      <c r="J47" s="516">
        <v>532271</v>
      </c>
      <c r="K47" s="517">
        <v>3003522</v>
      </c>
      <c r="L47" s="517">
        <v>1207</v>
      </c>
      <c r="M47" s="517">
        <v>0</v>
      </c>
      <c r="N47" s="517">
        <v>0</v>
      </c>
      <c r="O47" s="516">
        <v>0</v>
      </c>
      <c r="P47" s="517">
        <v>0</v>
      </c>
      <c r="Q47" s="636">
        <f t="shared" si="0"/>
        <v>10626500</v>
      </c>
      <c r="R47" s="659"/>
    </row>
    <row r="48" spans="1:19" ht="16.899999999999999" customHeight="1">
      <c r="A48" s="50">
        <v>2</v>
      </c>
      <c r="B48" s="51">
        <v>1</v>
      </c>
      <c r="C48" s="51">
        <v>1</v>
      </c>
      <c r="D48" s="51">
        <v>2</v>
      </c>
      <c r="E48" s="51">
        <v>0</v>
      </c>
      <c r="F48" s="51">
        <v>24</v>
      </c>
      <c r="G48" s="653">
        <v>32</v>
      </c>
      <c r="H48" s="860" t="s">
        <v>160</v>
      </c>
      <c r="I48" s="538">
        <v>31349706</v>
      </c>
      <c r="J48" s="516">
        <v>0</v>
      </c>
      <c r="K48" s="517">
        <v>2529401</v>
      </c>
      <c r="L48" s="517">
        <v>13495</v>
      </c>
      <c r="M48" s="517">
        <v>0</v>
      </c>
      <c r="N48" s="517">
        <v>0</v>
      </c>
      <c r="O48" s="516">
        <v>0</v>
      </c>
      <c r="P48" s="517">
        <v>0</v>
      </c>
      <c r="Q48" s="636">
        <f t="shared" si="0"/>
        <v>33892602</v>
      </c>
      <c r="R48" s="659"/>
    </row>
    <row r="49" spans="1:18" ht="16.899999999999999" customHeight="1">
      <c r="A49" s="50">
        <v>2</v>
      </c>
      <c r="B49" s="51">
        <v>1</v>
      </c>
      <c r="C49" s="51">
        <v>1</v>
      </c>
      <c r="D49" s="51">
        <v>2</v>
      </c>
      <c r="E49" s="51">
        <v>0</v>
      </c>
      <c r="F49" s="51">
        <v>24</v>
      </c>
      <c r="G49" s="653">
        <v>33</v>
      </c>
      <c r="H49" s="860" t="s">
        <v>161</v>
      </c>
      <c r="I49" s="538">
        <v>15747768</v>
      </c>
      <c r="J49" s="516">
        <v>783702</v>
      </c>
      <c r="K49" s="517">
        <v>1564374</v>
      </c>
      <c r="L49" s="517">
        <v>13183</v>
      </c>
      <c r="M49" s="517">
        <v>0</v>
      </c>
      <c r="N49" s="517">
        <v>0</v>
      </c>
      <c r="O49" s="516">
        <v>0</v>
      </c>
      <c r="P49" s="517">
        <v>0</v>
      </c>
      <c r="Q49" s="636">
        <f t="shared" si="0"/>
        <v>18109027</v>
      </c>
      <c r="R49" s="659"/>
    </row>
    <row r="50" spans="1:18" ht="16.899999999999999" customHeight="1">
      <c r="A50" s="50">
        <v>2</v>
      </c>
      <c r="B50" s="51">
        <v>1</v>
      </c>
      <c r="C50" s="51">
        <v>1</v>
      </c>
      <c r="D50" s="51">
        <v>2</v>
      </c>
      <c r="E50" s="51">
        <v>0</v>
      </c>
      <c r="F50" s="51">
        <v>24</v>
      </c>
      <c r="G50" s="653">
        <v>34</v>
      </c>
      <c r="H50" s="860" t="s">
        <v>162</v>
      </c>
      <c r="I50" s="538">
        <v>26163914</v>
      </c>
      <c r="J50" s="516">
        <v>181400</v>
      </c>
      <c r="K50" s="517">
        <v>25614098</v>
      </c>
      <c r="L50" s="517">
        <v>0</v>
      </c>
      <c r="M50" s="517">
        <v>0</v>
      </c>
      <c r="N50" s="517">
        <v>0</v>
      </c>
      <c r="O50" s="516">
        <v>0</v>
      </c>
      <c r="P50" s="517">
        <v>0</v>
      </c>
      <c r="Q50" s="636">
        <f t="shared" si="0"/>
        <v>51959412</v>
      </c>
      <c r="R50" s="659"/>
    </row>
    <row r="51" spans="1:18" ht="16.899999999999999" customHeight="1">
      <c r="A51" s="50">
        <v>2</v>
      </c>
      <c r="B51" s="51">
        <v>1</v>
      </c>
      <c r="C51" s="51">
        <v>1</v>
      </c>
      <c r="D51" s="51">
        <v>2</v>
      </c>
      <c r="E51" s="51">
        <v>0</v>
      </c>
      <c r="F51" s="51">
        <v>24</v>
      </c>
      <c r="G51" s="653">
        <v>35</v>
      </c>
      <c r="H51" s="860" t="s">
        <v>163</v>
      </c>
      <c r="I51" s="538">
        <v>14126009</v>
      </c>
      <c r="J51" s="517">
        <v>119670</v>
      </c>
      <c r="K51" s="517">
        <v>1416047</v>
      </c>
      <c r="L51" s="517">
        <v>271581</v>
      </c>
      <c r="M51" s="517">
        <v>0</v>
      </c>
      <c r="N51" s="517">
        <v>0</v>
      </c>
      <c r="O51" s="516">
        <v>0</v>
      </c>
      <c r="P51" s="517">
        <v>0</v>
      </c>
      <c r="Q51" s="636">
        <f t="shared" si="0"/>
        <v>15933307</v>
      </c>
      <c r="R51" s="659"/>
    </row>
    <row r="52" spans="1:18" ht="22.5" customHeight="1">
      <c r="A52" s="50">
        <v>2</v>
      </c>
      <c r="B52" s="51">
        <v>1</v>
      </c>
      <c r="C52" s="51">
        <v>1</v>
      </c>
      <c r="D52" s="51">
        <v>2</v>
      </c>
      <c r="E52" s="51">
        <v>0</v>
      </c>
      <c r="F52" s="51">
        <v>24</v>
      </c>
      <c r="G52" s="653">
        <v>36</v>
      </c>
      <c r="H52" s="860" t="s">
        <v>164</v>
      </c>
      <c r="I52" s="538">
        <v>0</v>
      </c>
      <c r="J52" s="516">
        <v>0</v>
      </c>
      <c r="K52" s="517">
        <v>0</v>
      </c>
      <c r="L52" s="517">
        <v>48413393</v>
      </c>
      <c r="M52" s="517">
        <v>0</v>
      </c>
      <c r="N52" s="517">
        <v>0</v>
      </c>
      <c r="O52" s="516">
        <v>0</v>
      </c>
      <c r="P52" s="517">
        <v>0</v>
      </c>
      <c r="Q52" s="636">
        <f t="shared" si="0"/>
        <v>48413393</v>
      </c>
      <c r="R52" s="659"/>
    </row>
    <row r="53" spans="1:18" ht="16.899999999999999" customHeight="1">
      <c r="A53" s="50">
        <v>2</v>
      </c>
      <c r="B53" s="51">
        <v>1</v>
      </c>
      <c r="C53" s="51">
        <v>1</v>
      </c>
      <c r="D53" s="51">
        <v>2</v>
      </c>
      <c r="E53" s="51">
        <v>0</v>
      </c>
      <c r="F53" s="51">
        <v>24</v>
      </c>
      <c r="G53" s="653">
        <v>37</v>
      </c>
      <c r="H53" s="860" t="s">
        <v>165</v>
      </c>
      <c r="I53" s="538">
        <v>25139215</v>
      </c>
      <c r="J53" s="516">
        <v>993000</v>
      </c>
      <c r="K53" s="517">
        <v>1333276</v>
      </c>
      <c r="L53" s="517">
        <v>26993484</v>
      </c>
      <c r="M53" s="517">
        <v>2495753</v>
      </c>
      <c r="N53" s="517">
        <v>0</v>
      </c>
      <c r="O53" s="516">
        <v>0</v>
      </c>
      <c r="P53" s="517">
        <v>0</v>
      </c>
      <c r="Q53" s="636">
        <f t="shared" si="0"/>
        <v>56954728</v>
      </c>
      <c r="R53" s="659"/>
    </row>
    <row r="54" spans="1:18" ht="16.899999999999999" customHeight="1">
      <c r="A54" s="50">
        <v>2</v>
      </c>
      <c r="B54" s="51">
        <v>1</v>
      </c>
      <c r="C54" s="51">
        <v>1</v>
      </c>
      <c r="D54" s="51">
        <v>1</v>
      </c>
      <c r="E54" s="51">
        <v>0</v>
      </c>
      <c r="F54" s="51">
        <v>24</v>
      </c>
      <c r="G54" s="653">
        <v>38</v>
      </c>
      <c r="H54" s="860" t="s">
        <v>642</v>
      </c>
      <c r="I54" s="538">
        <v>12906823</v>
      </c>
      <c r="J54" s="516">
        <v>863000</v>
      </c>
      <c r="K54" s="517">
        <v>1519610</v>
      </c>
      <c r="L54" s="517">
        <v>0</v>
      </c>
      <c r="M54" s="517">
        <v>0</v>
      </c>
      <c r="N54" s="517">
        <v>0</v>
      </c>
      <c r="O54" s="517">
        <v>0</v>
      </c>
      <c r="P54" s="517">
        <v>0</v>
      </c>
      <c r="Q54" s="636">
        <f t="shared" si="0"/>
        <v>15289433</v>
      </c>
      <c r="R54" s="659"/>
    </row>
    <row r="55" spans="1:18" ht="16.899999999999999" customHeight="1">
      <c r="A55" s="50">
        <v>2</v>
      </c>
      <c r="B55" s="51">
        <v>1</v>
      </c>
      <c r="C55" s="51">
        <v>1</v>
      </c>
      <c r="D55" s="51">
        <v>2</v>
      </c>
      <c r="E55" s="51">
        <v>0</v>
      </c>
      <c r="F55" s="51">
        <v>24</v>
      </c>
      <c r="G55" s="653">
        <v>39</v>
      </c>
      <c r="H55" s="860" t="s">
        <v>167</v>
      </c>
      <c r="I55" s="538">
        <v>2147247</v>
      </c>
      <c r="J55" s="516">
        <v>77916</v>
      </c>
      <c r="K55" s="517">
        <v>419212</v>
      </c>
      <c r="L55" s="517">
        <v>0</v>
      </c>
      <c r="M55" s="517">
        <v>0</v>
      </c>
      <c r="N55" s="517">
        <v>0</v>
      </c>
      <c r="O55" s="517">
        <v>0</v>
      </c>
      <c r="P55" s="517">
        <v>0</v>
      </c>
      <c r="Q55" s="636">
        <f t="shared" si="0"/>
        <v>2644375</v>
      </c>
      <c r="R55" s="659"/>
    </row>
    <row r="56" spans="1:18" ht="16.899999999999999" customHeight="1">
      <c r="A56" s="50">
        <v>2</v>
      </c>
      <c r="B56" s="51">
        <v>1</v>
      </c>
      <c r="C56" s="51">
        <v>1</v>
      </c>
      <c r="D56" s="51">
        <v>2</v>
      </c>
      <c r="E56" s="51">
        <v>0</v>
      </c>
      <c r="F56" s="51">
        <v>24</v>
      </c>
      <c r="G56" s="653">
        <v>40</v>
      </c>
      <c r="H56" s="860" t="s">
        <v>643</v>
      </c>
      <c r="I56" s="538">
        <v>2749882</v>
      </c>
      <c r="J56" s="517">
        <v>37706</v>
      </c>
      <c r="K56" s="517">
        <v>1782502</v>
      </c>
      <c r="L56" s="517">
        <v>0</v>
      </c>
      <c r="M56" s="517">
        <v>0</v>
      </c>
      <c r="N56" s="517">
        <v>0</v>
      </c>
      <c r="O56" s="517">
        <v>0</v>
      </c>
      <c r="P56" s="517">
        <v>0</v>
      </c>
      <c r="Q56" s="636">
        <f t="shared" si="0"/>
        <v>4570090</v>
      </c>
      <c r="R56" s="659"/>
    </row>
    <row r="57" spans="1:18" ht="25.5" customHeight="1">
      <c r="A57" s="50">
        <v>2</v>
      </c>
      <c r="B57" s="51">
        <v>1</v>
      </c>
      <c r="C57" s="51">
        <v>1</v>
      </c>
      <c r="D57" s="51">
        <v>2</v>
      </c>
      <c r="E57" s="51">
        <v>0</v>
      </c>
      <c r="F57" s="51">
        <v>24</v>
      </c>
      <c r="G57" s="653">
        <v>41</v>
      </c>
      <c r="H57" s="860" t="s">
        <v>170</v>
      </c>
      <c r="I57" s="538">
        <v>14587556</v>
      </c>
      <c r="J57" s="517">
        <v>1271412</v>
      </c>
      <c r="K57" s="517">
        <v>5759773</v>
      </c>
      <c r="L57" s="517">
        <v>20351615</v>
      </c>
      <c r="M57" s="517">
        <v>0</v>
      </c>
      <c r="N57" s="517">
        <v>0</v>
      </c>
      <c r="O57" s="517">
        <v>0</v>
      </c>
      <c r="P57" s="517">
        <v>0</v>
      </c>
      <c r="Q57" s="636">
        <f t="shared" si="0"/>
        <v>41970356</v>
      </c>
      <c r="R57" s="659"/>
    </row>
    <row r="58" spans="1:18" ht="32.25" customHeight="1">
      <c r="A58" s="50">
        <v>2</v>
      </c>
      <c r="B58" s="51">
        <v>1</v>
      </c>
      <c r="C58" s="51">
        <v>1</v>
      </c>
      <c r="D58" s="51">
        <v>2</v>
      </c>
      <c r="E58" s="51">
        <v>0</v>
      </c>
      <c r="F58" s="51">
        <v>24</v>
      </c>
      <c r="G58" s="653">
        <v>42</v>
      </c>
      <c r="H58" s="860" t="s">
        <v>172</v>
      </c>
      <c r="I58" s="538">
        <v>60946983</v>
      </c>
      <c r="J58" s="517">
        <v>2255692</v>
      </c>
      <c r="K58" s="517">
        <v>42062427</v>
      </c>
      <c r="L58" s="517">
        <v>20787718</v>
      </c>
      <c r="M58" s="517">
        <v>0</v>
      </c>
      <c r="N58" s="517">
        <v>0</v>
      </c>
      <c r="O58" s="517">
        <v>0</v>
      </c>
      <c r="P58" s="517">
        <v>3760000</v>
      </c>
      <c r="Q58" s="636">
        <f t="shared" si="0"/>
        <v>129812820</v>
      </c>
      <c r="R58" s="659"/>
    </row>
    <row r="59" spans="1:18" ht="30.75" customHeight="1">
      <c r="A59" s="50">
        <v>2</v>
      </c>
      <c r="B59" s="51">
        <v>1</v>
      </c>
      <c r="C59" s="51">
        <v>1</v>
      </c>
      <c r="D59" s="51">
        <v>2</v>
      </c>
      <c r="E59" s="51">
        <v>0</v>
      </c>
      <c r="F59" s="51">
        <v>24</v>
      </c>
      <c r="G59" s="653">
        <v>43</v>
      </c>
      <c r="H59" s="860" t="s">
        <v>174</v>
      </c>
      <c r="I59" s="538">
        <v>8070350</v>
      </c>
      <c r="J59" s="517">
        <v>50000</v>
      </c>
      <c r="K59" s="517">
        <v>7845063</v>
      </c>
      <c r="L59" s="517">
        <v>0</v>
      </c>
      <c r="M59" s="517">
        <v>0</v>
      </c>
      <c r="N59" s="517">
        <v>0</v>
      </c>
      <c r="O59" s="517">
        <v>0</v>
      </c>
      <c r="P59" s="517">
        <v>0</v>
      </c>
      <c r="Q59" s="636">
        <f t="shared" si="0"/>
        <v>15965413</v>
      </c>
      <c r="R59" s="659"/>
    </row>
    <row r="60" spans="1:18" ht="6" customHeight="1" thickBot="1">
      <c r="A60" s="660"/>
      <c r="B60" s="661"/>
      <c r="C60" s="661"/>
      <c r="D60" s="661"/>
      <c r="E60" s="661"/>
      <c r="F60" s="661"/>
      <c r="G60" s="661"/>
      <c r="H60" s="679"/>
      <c r="I60" s="680"/>
      <c r="J60" s="681"/>
      <c r="K60" s="681"/>
      <c r="L60" s="681"/>
      <c r="M60" s="681"/>
      <c r="N60" s="681"/>
      <c r="O60" s="681"/>
      <c r="P60" s="681"/>
      <c r="Q60" s="663"/>
      <c r="R60" s="664"/>
    </row>
    <row r="61" spans="1:18" ht="4.5" customHeight="1" thickTop="1" thickBot="1">
      <c r="A61" s="665"/>
      <c r="B61" s="665"/>
      <c r="C61" s="665"/>
      <c r="D61" s="665"/>
      <c r="E61" s="665"/>
      <c r="F61" s="665"/>
      <c r="G61" s="665"/>
      <c r="H61" s="666"/>
      <c r="I61" s="666"/>
      <c r="J61" s="666"/>
      <c r="K61" s="666"/>
      <c r="L61" s="666"/>
      <c r="M61" s="666"/>
      <c r="N61" s="666"/>
      <c r="O61" s="666"/>
      <c r="P61" s="666"/>
      <c r="Q61" s="667"/>
      <c r="R61" s="668"/>
    </row>
    <row r="62" spans="1:18" ht="3" customHeight="1" thickTop="1">
      <c r="A62" s="682"/>
      <c r="B62" s="683"/>
      <c r="C62" s="683"/>
      <c r="D62" s="683"/>
      <c r="E62" s="683"/>
      <c r="F62" s="683"/>
      <c r="G62" s="683"/>
      <c r="H62" s="684"/>
      <c r="I62" s="685"/>
      <c r="J62" s="686"/>
      <c r="K62" s="686"/>
      <c r="L62" s="686"/>
      <c r="M62" s="686"/>
      <c r="N62" s="686"/>
      <c r="O62" s="686"/>
      <c r="P62" s="686"/>
      <c r="Q62" s="1132">
        <f>SUM(Q17:Q61)</f>
        <v>2700654341</v>
      </c>
      <c r="R62" s="1133"/>
    </row>
    <row r="63" spans="1:18" ht="16.149999999999999" customHeight="1">
      <c r="A63" s="687"/>
      <c r="B63" s="688"/>
      <c r="C63" s="688"/>
      <c r="D63" s="688"/>
      <c r="E63" s="688"/>
      <c r="F63" s="688"/>
      <c r="G63" s="688"/>
      <c r="H63" s="689" t="s">
        <v>598</v>
      </c>
      <c r="I63" s="690">
        <f t="shared" ref="I63:P63" si="1">SUM(I15:I62)</f>
        <v>1801840829</v>
      </c>
      <c r="J63" s="691">
        <f t="shared" si="1"/>
        <v>156860072</v>
      </c>
      <c r="K63" s="691">
        <f t="shared" si="1"/>
        <v>454120375</v>
      </c>
      <c r="L63" s="691">
        <f t="shared" si="1"/>
        <v>252271924</v>
      </c>
      <c r="M63" s="691">
        <f t="shared" si="1"/>
        <v>17543279</v>
      </c>
      <c r="N63" s="691">
        <f t="shared" si="1"/>
        <v>0</v>
      </c>
      <c r="O63" s="691">
        <f t="shared" si="1"/>
        <v>14257862</v>
      </c>
      <c r="P63" s="691">
        <f t="shared" si="1"/>
        <v>3760000</v>
      </c>
      <c r="Q63" s="1134"/>
      <c r="R63" s="1135"/>
    </row>
    <row r="64" spans="1:18" ht="3.75" customHeight="1" thickBot="1">
      <c r="A64" s="692"/>
      <c r="B64" s="693"/>
      <c r="C64" s="693"/>
      <c r="D64" s="693"/>
      <c r="E64" s="693"/>
      <c r="F64" s="693"/>
      <c r="G64" s="693"/>
      <c r="H64" s="694"/>
      <c r="I64" s="695"/>
      <c r="J64" s="696"/>
      <c r="K64" s="696"/>
      <c r="L64" s="696"/>
      <c r="M64" s="696"/>
      <c r="N64" s="696"/>
      <c r="O64" s="696"/>
      <c r="P64" s="696"/>
      <c r="Q64" s="1136"/>
      <c r="R64" s="1137"/>
    </row>
    <row r="65" spans="1:18" ht="18" customHeight="1" thickTop="1">
      <c r="A65" s="669"/>
      <c r="B65" s="669"/>
      <c r="C65" s="669"/>
      <c r="D65" s="669"/>
      <c r="E65" s="669"/>
      <c r="F65" s="669"/>
      <c r="G65" s="669"/>
      <c r="R65" s="670"/>
    </row>
    <row r="66" spans="1:18" ht="18" customHeight="1">
      <c r="A66" s="669"/>
      <c r="B66" s="669"/>
      <c r="C66" s="669"/>
      <c r="D66" s="669"/>
      <c r="E66" s="669"/>
      <c r="F66" s="669"/>
      <c r="G66" s="669"/>
      <c r="Q66" s="670"/>
      <c r="R66" s="670"/>
    </row>
    <row r="67" spans="1:18" ht="18" customHeight="1">
      <c r="A67" s="669"/>
      <c r="B67" s="669"/>
      <c r="C67" s="669"/>
      <c r="D67" s="669"/>
      <c r="E67" s="669"/>
      <c r="F67" s="669"/>
      <c r="G67" s="669"/>
      <c r="R67" s="670"/>
    </row>
    <row r="68" spans="1:18" ht="18" customHeight="1">
      <c r="A68" s="669"/>
      <c r="B68" s="669"/>
      <c r="C68" s="669"/>
      <c r="D68" s="669"/>
      <c r="E68" s="669"/>
      <c r="F68" s="669"/>
      <c r="G68" s="669"/>
      <c r="H68" s="671"/>
      <c r="I68" s="671"/>
      <c r="J68" s="671"/>
      <c r="K68" s="671"/>
      <c r="L68" s="671"/>
      <c r="M68" s="671"/>
      <c r="N68" s="671"/>
      <c r="O68" s="671"/>
      <c r="P68" s="671"/>
      <c r="R68" s="670"/>
    </row>
    <row r="69" spans="1:18" ht="18" customHeight="1">
      <c r="A69" s="669"/>
      <c r="B69" s="669"/>
      <c r="C69" s="669"/>
      <c r="D69" s="669"/>
      <c r="E69" s="669"/>
      <c r="F69" s="669"/>
      <c r="G69" s="669"/>
      <c r="R69" s="670"/>
    </row>
    <row r="70" spans="1:18" ht="18" customHeight="1">
      <c r="A70" s="669"/>
      <c r="B70" s="669"/>
      <c r="C70" s="669"/>
      <c r="D70" s="669"/>
      <c r="E70" s="669"/>
      <c r="F70" s="669"/>
      <c r="G70" s="669"/>
      <c r="R70" s="670"/>
    </row>
    <row r="71" spans="1:18" ht="18" customHeight="1">
      <c r="A71" s="669"/>
      <c r="B71" s="669"/>
      <c r="C71" s="669"/>
      <c r="D71" s="669"/>
      <c r="E71" s="669"/>
      <c r="F71" s="669"/>
      <c r="G71" s="669"/>
      <c r="R71" s="670"/>
    </row>
    <row r="72" spans="1:18" ht="18" customHeight="1">
      <c r="A72" s="669"/>
      <c r="B72" s="669"/>
      <c r="C72" s="669"/>
      <c r="D72" s="669"/>
      <c r="E72" s="669"/>
      <c r="F72" s="669"/>
      <c r="G72" s="669"/>
      <c r="R72" s="670"/>
    </row>
    <row r="73" spans="1:18" ht="18" customHeight="1">
      <c r="A73" s="669"/>
      <c r="B73" s="669"/>
      <c r="C73" s="669"/>
      <c r="D73" s="669"/>
      <c r="E73" s="669"/>
      <c r="F73" s="669"/>
      <c r="G73" s="669"/>
      <c r="R73" s="670"/>
    </row>
    <row r="74" spans="1:18" ht="18" customHeight="1">
      <c r="A74" s="669"/>
      <c r="B74" s="669"/>
      <c r="C74" s="669"/>
      <c r="D74" s="669"/>
      <c r="E74" s="669"/>
      <c r="F74" s="669"/>
      <c r="G74" s="669"/>
      <c r="R74" s="670"/>
    </row>
    <row r="75" spans="1:18" ht="18" customHeight="1">
      <c r="A75" s="669"/>
      <c r="B75" s="669"/>
      <c r="C75" s="669"/>
      <c r="D75" s="669"/>
      <c r="E75" s="669"/>
      <c r="F75" s="669"/>
      <c r="G75" s="669"/>
      <c r="R75" s="670"/>
    </row>
    <row r="76" spans="1:18" ht="18" customHeight="1">
      <c r="A76" s="669"/>
      <c r="B76" s="669"/>
      <c r="C76" s="669"/>
      <c r="D76" s="669"/>
      <c r="E76" s="669"/>
      <c r="F76" s="669"/>
      <c r="G76" s="669"/>
      <c r="R76" s="670"/>
    </row>
    <row r="77" spans="1:18" ht="18" customHeight="1">
      <c r="A77" s="669"/>
      <c r="B77" s="669"/>
      <c r="C77" s="669"/>
      <c r="D77" s="669"/>
      <c r="E77" s="669"/>
      <c r="F77" s="669"/>
      <c r="G77" s="669"/>
      <c r="R77" s="670"/>
    </row>
    <row r="78" spans="1:18" ht="18" customHeight="1">
      <c r="A78" s="669"/>
      <c r="B78" s="669"/>
      <c r="C78" s="669"/>
      <c r="D78" s="669"/>
      <c r="E78" s="669"/>
      <c r="F78" s="669"/>
      <c r="G78" s="669"/>
      <c r="R78" s="670"/>
    </row>
    <row r="79" spans="1:18" ht="18" customHeight="1">
      <c r="A79" s="669"/>
      <c r="B79" s="669"/>
      <c r="C79" s="669"/>
      <c r="D79" s="669"/>
      <c r="E79" s="669"/>
      <c r="F79" s="669"/>
      <c r="G79" s="669"/>
      <c r="R79" s="670"/>
    </row>
    <row r="80" spans="1:18" ht="18" customHeight="1">
      <c r="A80" s="669"/>
      <c r="B80" s="669"/>
      <c r="C80" s="669"/>
      <c r="D80" s="669"/>
      <c r="E80" s="669"/>
      <c r="F80" s="669"/>
      <c r="G80" s="669"/>
      <c r="R80" s="670"/>
    </row>
    <row r="81" spans="1:18" ht="18" customHeight="1">
      <c r="A81" s="669"/>
      <c r="B81" s="669"/>
      <c r="C81" s="669"/>
      <c r="D81" s="669"/>
      <c r="E81" s="669"/>
      <c r="F81" s="669"/>
      <c r="G81" s="669"/>
      <c r="R81" s="670"/>
    </row>
    <row r="82" spans="1:18" ht="18" customHeight="1">
      <c r="A82" s="669"/>
      <c r="B82" s="669"/>
      <c r="C82" s="669"/>
      <c r="D82" s="669"/>
      <c r="E82" s="669"/>
      <c r="F82" s="669"/>
      <c r="G82" s="669"/>
      <c r="R82" s="670"/>
    </row>
    <row r="83" spans="1:18" ht="18" customHeight="1">
      <c r="A83" s="669"/>
      <c r="B83" s="669"/>
      <c r="C83" s="669"/>
      <c r="D83" s="669"/>
      <c r="E83" s="669"/>
      <c r="F83" s="669"/>
      <c r="G83" s="669"/>
      <c r="R83" s="670"/>
    </row>
    <row r="84" spans="1:18" ht="18" customHeight="1">
      <c r="A84" s="669"/>
      <c r="B84" s="669"/>
      <c r="C84" s="669"/>
      <c r="D84" s="669"/>
      <c r="E84" s="669"/>
      <c r="F84" s="669"/>
      <c r="G84" s="669"/>
      <c r="R84" s="670"/>
    </row>
    <row r="85" spans="1:18" ht="18" customHeight="1">
      <c r="A85" s="669"/>
      <c r="B85" s="669"/>
      <c r="C85" s="669"/>
      <c r="D85" s="669"/>
      <c r="E85" s="669"/>
      <c r="F85" s="669"/>
      <c r="G85" s="669"/>
      <c r="R85" s="670"/>
    </row>
    <row r="86" spans="1:18" ht="18" customHeight="1">
      <c r="A86" s="669"/>
      <c r="B86" s="669"/>
      <c r="C86" s="669"/>
      <c r="D86" s="669"/>
      <c r="E86" s="669"/>
      <c r="F86" s="669"/>
      <c r="G86" s="669"/>
      <c r="R86" s="670"/>
    </row>
    <row r="87" spans="1:18" ht="18" customHeight="1">
      <c r="A87" s="669"/>
      <c r="B87" s="669"/>
      <c r="C87" s="669"/>
      <c r="D87" s="669"/>
      <c r="E87" s="669"/>
      <c r="F87" s="669"/>
      <c r="G87" s="669"/>
      <c r="R87" s="670"/>
    </row>
    <row r="88" spans="1:18" ht="18" customHeight="1">
      <c r="A88" s="669"/>
      <c r="B88" s="669"/>
      <c r="C88" s="669"/>
      <c r="D88" s="669"/>
      <c r="E88" s="669"/>
      <c r="F88" s="669"/>
      <c r="G88" s="669"/>
      <c r="R88" s="670"/>
    </row>
    <row r="89" spans="1:18" ht="18" customHeight="1">
      <c r="A89" s="669"/>
      <c r="B89" s="669"/>
      <c r="C89" s="669"/>
      <c r="D89" s="669"/>
      <c r="E89" s="669"/>
      <c r="F89" s="669"/>
      <c r="G89" s="669"/>
      <c r="R89" s="670"/>
    </row>
    <row r="90" spans="1:18" ht="18" customHeight="1">
      <c r="A90" s="669"/>
      <c r="B90" s="669"/>
      <c r="C90" s="669"/>
      <c r="D90" s="669"/>
      <c r="E90" s="669"/>
      <c r="F90" s="669"/>
      <c r="G90" s="669"/>
      <c r="R90" s="670"/>
    </row>
    <row r="91" spans="1:18" ht="18" customHeight="1">
      <c r="A91" s="669"/>
      <c r="B91" s="669"/>
      <c r="C91" s="669"/>
      <c r="D91" s="669"/>
      <c r="E91" s="669"/>
      <c r="F91" s="669"/>
      <c r="G91" s="669"/>
      <c r="R91" s="670"/>
    </row>
    <row r="92" spans="1:18" ht="18" customHeight="1">
      <c r="A92" s="669"/>
      <c r="B92" s="669"/>
      <c r="C92" s="669"/>
      <c r="D92" s="669"/>
      <c r="E92" s="669"/>
      <c r="F92" s="669"/>
      <c r="G92" s="669"/>
      <c r="R92" s="670"/>
    </row>
    <row r="93" spans="1:18" ht="18" customHeight="1">
      <c r="A93" s="669"/>
      <c r="B93" s="669"/>
      <c r="C93" s="669"/>
      <c r="D93" s="669"/>
      <c r="E93" s="669"/>
      <c r="F93" s="669"/>
      <c r="G93" s="669"/>
      <c r="R93" s="670"/>
    </row>
    <row r="94" spans="1:18" ht="18" customHeight="1">
      <c r="R94" s="670"/>
    </row>
    <row r="95" spans="1:18" ht="18" customHeight="1">
      <c r="R95" s="670"/>
    </row>
    <row r="96" spans="1:18" ht="18" customHeight="1">
      <c r="R96" s="670"/>
    </row>
    <row r="97" spans="18:18" ht="18" customHeight="1">
      <c r="R97" s="670"/>
    </row>
    <row r="98" spans="18:18" ht="18" customHeight="1">
      <c r="R98" s="670"/>
    </row>
    <row r="99" spans="18:18" ht="18" customHeight="1">
      <c r="R99" s="670"/>
    </row>
  </sheetData>
  <mergeCells count="10">
    <mergeCell ref="Q62:R64"/>
    <mergeCell ref="A1:R1"/>
    <mergeCell ref="A2:R2"/>
    <mergeCell ref="A3:Q3"/>
    <mergeCell ref="A4:R4"/>
    <mergeCell ref="A5:R5"/>
    <mergeCell ref="A7:H8"/>
    <mergeCell ref="I7:P7"/>
    <mergeCell ref="Q7:Q8"/>
    <mergeCell ref="R7:R8"/>
  </mergeCells>
  <printOptions horizontalCentered="1"/>
  <pageMargins left="0.15748031496062992" right="0.15748031496062992" top="0.19685039370078741" bottom="0.19685039370078741" header="0" footer="0"/>
  <pageSetup scale="48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74"/>
  <sheetViews>
    <sheetView zoomScale="130" zoomScaleNormal="130" zoomScalePageLayoutView="120" workbookViewId="0">
      <selection activeCell="B71" sqref="B71:J71"/>
    </sheetView>
  </sheetViews>
  <sheetFormatPr baseColWidth="10" defaultColWidth="11.42578125" defaultRowHeight="12.75"/>
  <cols>
    <col min="1" max="1" width="5.7109375" style="908" customWidth="1"/>
    <col min="2" max="8" width="11.42578125" style="908"/>
    <col min="9" max="9" width="11.42578125" style="908" customWidth="1"/>
    <col min="10" max="16384" width="11.42578125" style="908"/>
  </cols>
  <sheetData>
    <row r="1" spans="1:10">
      <c r="A1" s="933"/>
      <c r="B1" s="933"/>
      <c r="C1" s="933"/>
      <c r="D1" s="933"/>
      <c r="E1" s="933"/>
      <c r="F1" s="933"/>
      <c r="G1" s="933"/>
      <c r="H1" s="933"/>
      <c r="I1" s="933"/>
      <c r="J1" s="933"/>
    </row>
    <row r="2" spans="1:10" ht="15.75">
      <c r="A2" s="934" t="s">
        <v>15</v>
      </c>
      <c r="B2" s="934"/>
      <c r="C2" s="934"/>
      <c r="D2" s="934"/>
      <c r="E2" s="934"/>
      <c r="F2" s="934"/>
      <c r="G2" s="934"/>
      <c r="H2" s="934"/>
      <c r="I2" s="934"/>
      <c r="J2" s="934"/>
    </row>
    <row r="3" spans="1:10" ht="15.75">
      <c r="A3" s="934" t="s">
        <v>1</v>
      </c>
      <c r="B3" s="934"/>
      <c r="C3" s="934"/>
      <c r="D3" s="934"/>
      <c r="E3" s="934"/>
      <c r="F3" s="934"/>
      <c r="G3" s="934"/>
      <c r="H3" s="934"/>
      <c r="I3" s="934"/>
      <c r="J3" s="934"/>
    </row>
    <row r="4" spans="1:10" ht="15.75">
      <c r="A4" s="935" t="s">
        <v>16</v>
      </c>
      <c r="B4" s="935"/>
      <c r="C4" s="935"/>
      <c r="D4" s="935"/>
      <c r="E4" s="935"/>
      <c r="F4" s="935"/>
      <c r="G4" s="935"/>
      <c r="H4" s="935"/>
      <c r="I4" s="935"/>
      <c r="J4" s="935"/>
    </row>
    <row r="6" spans="1:10" ht="13.5" thickBot="1"/>
    <row r="7" spans="1:10" ht="13.5" thickTop="1">
      <c r="A7" s="909" t="s">
        <v>1215</v>
      </c>
      <c r="B7" s="910"/>
      <c r="C7" s="910"/>
      <c r="D7" s="910"/>
      <c r="E7" s="910"/>
      <c r="F7" s="910"/>
      <c r="G7" s="910"/>
      <c r="H7" s="910"/>
      <c r="I7" s="910"/>
      <c r="J7" s="911"/>
    </row>
    <row r="8" spans="1:10">
      <c r="A8" s="912"/>
      <c r="B8" s="913" t="s">
        <v>17</v>
      </c>
      <c r="C8" s="913"/>
      <c r="D8" s="913"/>
      <c r="E8" s="913"/>
      <c r="F8" s="913"/>
      <c r="G8" s="913"/>
      <c r="H8" s="913"/>
      <c r="I8" s="913"/>
      <c r="J8" s="914"/>
    </row>
    <row r="9" spans="1:10">
      <c r="A9" s="912"/>
      <c r="B9" s="913" t="s">
        <v>18</v>
      </c>
      <c r="C9" s="913"/>
      <c r="D9" s="913"/>
      <c r="E9" s="913"/>
      <c r="F9" s="913"/>
      <c r="G9" s="913"/>
      <c r="H9" s="913"/>
      <c r="I9" s="913"/>
      <c r="J9" s="914"/>
    </row>
    <row r="10" spans="1:10">
      <c r="A10" s="912"/>
      <c r="B10" s="913" t="s">
        <v>19</v>
      </c>
      <c r="C10" s="913"/>
      <c r="D10" s="913"/>
      <c r="E10" s="913"/>
      <c r="F10" s="913"/>
      <c r="G10" s="913"/>
      <c r="H10" s="913"/>
      <c r="I10" s="913"/>
      <c r="J10" s="914"/>
    </row>
    <row r="11" spans="1:10">
      <c r="A11" s="912"/>
      <c r="B11" s="913" t="s">
        <v>1216</v>
      </c>
      <c r="C11" s="913"/>
      <c r="D11" s="913"/>
      <c r="E11" s="913"/>
      <c r="F11" s="913"/>
      <c r="G11" s="913"/>
      <c r="H11" s="913"/>
      <c r="I11" s="913"/>
      <c r="J11" s="914"/>
    </row>
    <row r="12" spans="1:10">
      <c r="A12" s="915" t="s">
        <v>1217</v>
      </c>
      <c r="B12" s="913"/>
      <c r="C12" s="913"/>
      <c r="D12" s="913"/>
      <c r="E12" s="913"/>
      <c r="F12" s="913"/>
      <c r="G12" s="913"/>
      <c r="H12" s="913"/>
      <c r="I12" s="913"/>
      <c r="J12" s="914"/>
    </row>
    <row r="13" spans="1:10">
      <c r="A13" s="912"/>
      <c r="B13" s="913" t="s">
        <v>1218</v>
      </c>
      <c r="C13" s="913"/>
      <c r="D13" s="913"/>
      <c r="E13" s="913"/>
      <c r="F13" s="913"/>
      <c r="G13" s="913"/>
      <c r="H13" s="913"/>
      <c r="I13" s="913"/>
      <c r="J13" s="914"/>
    </row>
    <row r="14" spans="1:10">
      <c r="A14" s="915" t="s">
        <v>1219</v>
      </c>
      <c r="B14" s="913"/>
      <c r="C14" s="913"/>
      <c r="D14" s="913"/>
      <c r="E14" s="913"/>
      <c r="F14" s="913"/>
      <c r="G14" s="913"/>
      <c r="H14" s="913"/>
      <c r="I14" s="913"/>
      <c r="J14" s="914"/>
    </row>
    <row r="15" spans="1:10">
      <c r="A15" s="912"/>
      <c r="B15" s="913" t="s">
        <v>1220</v>
      </c>
      <c r="C15" s="913"/>
      <c r="D15" s="913"/>
      <c r="E15" s="913"/>
      <c r="F15" s="913"/>
      <c r="G15" s="913"/>
      <c r="H15" s="913"/>
      <c r="I15" s="913"/>
      <c r="J15" s="914"/>
    </row>
    <row r="16" spans="1:10">
      <c r="A16" s="915" t="s">
        <v>1221</v>
      </c>
      <c r="B16" s="913"/>
      <c r="C16" s="913"/>
      <c r="D16" s="913"/>
      <c r="E16" s="913"/>
      <c r="F16" s="913"/>
      <c r="G16" s="913"/>
      <c r="H16" s="913"/>
      <c r="I16" s="913"/>
      <c r="J16" s="914"/>
    </row>
    <row r="17" spans="1:10">
      <c r="A17" s="912"/>
      <c r="B17" s="913" t="s">
        <v>1222</v>
      </c>
      <c r="C17" s="913"/>
      <c r="D17" s="913"/>
      <c r="E17" s="913"/>
      <c r="F17" s="913"/>
      <c r="G17" s="913"/>
      <c r="H17" s="913"/>
      <c r="I17" s="913"/>
      <c r="J17" s="914"/>
    </row>
    <row r="18" spans="1:10">
      <c r="A18" s="912"/>
      <c r="B18" s="913" t="s">
        <v>20</v>
      </c>
      <c r="C18" s="913"/>
      <c r="D18" s="913"/>
      <c r="E18" s="913"/>
      <c r="F18" s="913"/>
      <c r="G18" s="913"/>
      <c r="H18" s="913"/>
      <c r="I18" s="913"/>
      <c r="J18" s="914"/>
    </row>
    <row r="19" spans="1:10">
      <c r="A19" s="912"/>
      <c r="B19" s="913" t="s">
        <v>1223</v>
      </c>
      <c r="C19" s="913"/>
      <c r="D19" s="913"/>
      <c r="E19" s="913"/>
      <c r="F19" s="913"/>
      <c r="G19" s="913"/>
      <c r="H19" s="913"/>
      <c r="I19" s="913"/>
      <c r="J19" s="914"/>
    </row>
    <row r="20" spans="1:10">
      <c r="A20" s="912"/>
      <c r="B20" s="913" t="s">
        <v>21</v>
      </c>
      <c r="C20" s="913"/>
      <c r="D20" s="913"/>
      <c r="E20" s="913"/>
      <c r="F20" s="913"/>
      <c r="G20" s="913"/>
      <c r="H20" s="913"/>
      <c r="I20" s="913"/>
      <c r="J20" s="914"/>
    </row>
    <row r="21" spans="1:10">
      <c r="A21" s="915" t="s">
        <v>1224</v>
      </c>
      <c r="B21" s="913"/>
      <c r="C21" s="913"/>
      <c r="D21" s="913"/>
      <c r="E21" s="913"/>
      <c r="F21" s="913"/>
      <c r="G21" s="913"/>
      <c r="H21" s="913"/>
      <c r="I21" s="913"/>
      <c r="J21" s="914"/>
    </row>
    <row r="22" spans="1:10">
      <c r="A22" s="912"/>
      <c r="B22" s="913" t="s">
        <v>1225</v>
      </c>
      <c r="C22" s="913"/>
      <c r="D22" s="913"/>
      <c r="E22" s="913"/>
      <c r="F22" s="913"/>
      <c r="G22" s="913"/>
      <c r="H22" s="913"/>
      <c r="I22" s="913"/>
      <c r="J22" s="914"/>
    </row>
    <row r="23" spans="1:10">
      <c r="A23" s="915" t="s">
        <v>1226</v>
      </c>
      <c r="B23" s="913"/>
      <c r="C23" s="913"/>
      <c r="D23" s="913"/>
      <c r="E23" s="913"/>
      <c r="F23" s="913"/>
      <c r="G23" s="913"/>
      <c r="H23" s="913"/>
      <c r="I23" s="913"/>
      <c r="J23" s="914"/>
    </row>
    <row r="24" spans="1:10">
      <c r="A24" s="912"/>
      <c r="B24" s="913" t="s">
        <v>24</v>
      </c>
      <c r="C24" s="913"/>
      <c r="D24" s="913"/>
      <c r="E24" s="913"/>
      <c r="F24" s="913"/>
      <c r="G24" s="913"/>
      <c r="H24" s="913"/>
      <c r="I24" s="913"/>
      <c r="J24" s="914"/>
    </row>
    <row r="25" spans="1:10">
      <c r="A25" s="912"/>
      <c r="B25" s="913" t="s">
        <v>25</v>
      </c>
      <c r="C25" s="913"/>
      <c r="D25" s="913"/>
      <c r="E25" s="913"/>
      <c r="F25" s="913"/>
      <c r="G25" s="913"/>
      <c r="H25" s="913"/>
      <c r="I25" s="913"/>
      <c r="J25" s="914"/>
    </row>
    <row r="26" spans="1:10">
      <c r="A26" s="915" t="s">
        <v>1227</v>
      </c>
      <c r="B26" s="913"/>
      <c r="C26" s="913"/>
      <c r="D26" s="913"/>
      <c r="E26" s="913"/>
      <c r="F26" s="913"/>
      <c r="G26" s="913"/>
      <c r="H26" s="913"/>
      <c r="I26" s="913"/>
      <c r="J26" s="914"/>
    </row>
    <row r="27" spans="1:10" ht="24" customHeight="1">
      <c r="A27" s="912"/>
      <c r="B27" s="931" t="s">
        <v>1228</v>
      </c>
      <c r="C27" s="931"/>
      <c r="D27" s="931"/>
      <c r="E27" s="931"/>
      <c r="F27" s="931"/>
      <c r="G27" s="931"/>
      <c r="H27" s="931"/>
      <c r="I27" s="931"/>
      <c r="J27" s="932"/>
    </row>
    <row r="28" spans="1:10">
      <c r="A28" s="912"/>
      <c r="B28" s="913" t="s">
        <v>27</v>
      </c>
      <c r="C28" s="913"/>
      <c r="D28" s="913"/>
      <c r="E28" s="913"/>
      <c r="F28" s="913"/>
      <c r="G28" s="913"/>
      <c r="H28" s="913"/>
      <c r="I28" s="913"/>
      <c r="J28" s="914"/>
    </row>
    <row r="29" spans="1:10">
      <c r="A29" s="915" t="s">
        <v>1229</v>
      </c>
      <c r="B29" s="913"/>
      <c r="C29" s="913"/>
      <c r="D29" s="913"/>
      <c r="E29" s="913"/>
      <c r="F29" s="913"/>
      <c r="G29" s="913"/>
      <c r="H29" s="913"/>
      <c r="I29" s="913"/>
      <c r="J29" s="914"/>
    </row>
    <row r="30" spans="1:10">
      <c r="A30" s="912"/>
      <c r="B30" s="913" t="s">
        <v>1230</v>
      </c>
      <c r="C30" s="913"/>
      <c r="D30" s="913"/>
      <c r="E30" s="913"/>
      <c r="F30" s="913"/>
      <c r="G30" s="913"/>
      <c r="H30" s="913"/>
      <c r="I30" s="913"/>
      <c r="J30" s="914"/>
    </row>
    <row r="31" spans="1:10">
      <c r="A31" s="915" t="s">
        <v>1231</v>
      </c>
      <c r="B31" s="913"/>
      <c r="C31" s="913"/>
      <c r="D31" s="913"/>
      <c r="E31" s="913"/>
      <c r="F31" s="913"/>
      <c r="G31" s="913"/>
      <c r="H31" s="913"/>
      <c r="I31" s="913"/>
      <c r="J31" s="914"/>
    </row>
    <row r="32" spans="1:10">
      <c r="A32" s="912"/>
      <c r="B32" s="913" t="s">
        <v>1232</v>
      </c>
      <c r="C32" s="913"/>
      <c r="D32" s="913"/>
      <c r="E32" s="913"/>
      <c r="F32" s="913"/>
      <c r="G32" s="913"/>
      <c r="H32" s="913"/>
      <c r="I32" s="913"/>
      <c r="J32" s="914"/>
    </row>
    <row r="33" spans="1:10">
      <c r="A33" s="912"/>
      <c r="B33" s="913" t="s">
        <v>23</v>
      </c>
      <c r="C33" s="913"/>
      <c r="D33" s="913"/>
      <c r="E33" s="913"/>
      <c r="F33" s="913"/>
      <c r="G33" s="913"/>
      <c r="H33" s="913"/>
      <c r="I33" s="913"/>
      <c r="J33" s="914"/>
    </row>
    <row r="34" spans="1:10">
      <c r="A34" s="915" t="s">
        <v>1233</v>
      </c>
      <c r="B34" s="913"/>
      <c r="C34" s="913"/>
      <c r="D34" s="913"/>
      <c r="E34" s="913"/>
      <c r="F34" s="913"/>
      <c r="G34" s="913"/>
      <c r="H34" s="913"/>
      <c r="I34" s="913"/>
      <c r="J34" s="914"/>
    </row>
    <row r="35" spans="1:10">
      <c r="A35" s="912"/>
      <c r="B35" s="913" t="s">
        <v>1232</v>
      </c>
      <c r="C35" s="913"/>
      <c r="D35" s="913"/>
      <c r="E35" s="913"/>
      <c r="F35" s="913"/>
      <c r="G35" s="913"/>
      <c r="H35" s="913"/>
      <c r="I35" s="913"/>
      <c r="J35" s="914"/>
    </row>
    <row r="36" spans="1:10">
      <c r="A36" s="915" t="s">
        <v>1234</v>
      </c>
      <c r="B36" s="913"/>
      <c r="C36" s="913"/>
      <c r="D36" s="913"/>
      <c r="E36" s="913"/>
      <c r="F36" s="913"/>
      <c r="G36" s="913"/>
      <c r="H36" s="913"/>
      <c r="I36" s="913"/>
      <c r="J36" s="914"/>
    </row>
    <row r="37" spans="1:10" ht="22.5" customHeight="1">
      <c r="A37" s="912"/>
      <c r="B37" s="931" t="s">
        <v>1235</v>
      </c>
      <c r="C37" s="931"/>
      <c r="D37" s="931"/>
      <c r="E37" s="931"/>
      <c r="F37" s="931"/>
      <c r="G37" s="931"/>
      <c r="H37" s="931"/>
      <c r="I37" s="931"/>
      <c r="J37" s="932"/>
    </row>
    <row r="38" spans="1:10">
      <c r="A38" s="915" t="s">
        <v>1236</v>
      </c>
      <c r="B38" s="913"/>
      <c r="C38" s="913"/>
      <c r="D38" s="913"/>
      <c r="E38" s="913"/>
      <c r="F38" s="913"/>
      <c r="G38" s="913"/>
      <c r="H38" s="913"/>
      <c r="I38" s="913"/>
      <c r="J38" s="914"/>
    </row>
    <row r="39" spans="1:10">
      <c r="A39" s="915"/>
      <c r="B39" s="913" t="s">
        <v>26</v>
      </c>
      <c r="C39" s="913"/>
      <c r="D39" s="913"/>
      <c r="E39" s="913"/>
      <c r="F39" s="913"/>
      <c r="G39" s="913"/>
      <c r="H39" s="913"/>
      <c r="I39" s="913"/>
      <c r="J39" s="914"/>
    </row>
    <row r="40" spans="1:10">
      <c r="A40" s="915" t="s">
        <v>1237</v>
      </c>
      <c r="B40" s="913"/>
      <c r="C40" s="913"/>
      <c r="D40" s="913"/>
      <c r="E40" s="913"/>
      <c r="F40" s="913"/>
      <c r="G40" s="913"/>
      <c r="H40" s="913"/>
      <c r="I40" s="913"/>
      <c r="J40" s="914"/>
    </row>
    <row r="41" spans="1:10">
      <c r="A41" s="912"/>
      <c r="B41" s="913" t="s">
        <v>1216</v>
      </c>
      <c r="C41" s="913"/>
      <c r="D41" s="913"/>
      <c r="E41" s="913"/>
      <c r="F41" s="913"/>
      <c r="G41" s="913"/>
      <c r="H41" s="913"/>
      <c r="I41" s="913"/>
      <c r="J41" s="914"/>
    </row>
    <row r="42" spans="1:10">
      <c r="A42" s="915" t="s">
        <v>1238</v>
      </c>
      <c r="B42" s="913"/>
      <c r="C42" s="913"/>
      <c r="D42" s="913"/>
      <c r="E42" s="913"/>
      <c r="F42" s="913"/>
      <c r="G42" s="913"/>
      <c r="H42" s="913"/>
      <c r="I42" s="913"/>
      <c r="J42" s="914"/>
    </row>
    <row r="43" spans="1:10">
      <c r="A43" s="912"/>
      <c r="B43" s="913" t="s">
        <v>1239</v>
      </c>
      <c r="C43" s="913"/>
      <c r="D43" s="913"/>
      <c r="E43" s="913"/>
      <c r="F43" s="913"/>
      <c r="G43" s="913"/>
      <c r="H43" s="913"/>
      <c r="I43" s="913"/>
      <c r="J43" s="914"/>
    </row>
    <row r="44" spans="1:10">
      <c r="A44" s="915" t="s">
        <v>1240</v>
      </c>
      <c r="B44" s="913"/>
      <c r="C44" s="913"/>
      <c r="D44" s="913"/>
      <c r="E44" s="913"/>
      <c r="F44" s="913"/>
      <c r="G44" s="913"/>
      <c r="H44" s="913"/>
      <c r="I44" s="913"/>
      <c r="J44" s="914"/>
    </row>
    <row r="45" spans="1:10">
      <c r="A45" s="912"/>
      <c r="B45" s="913" t="s">
        <v>28</v>
      </c>
      <c r="C45" s="913"/>
      <c r="D45" s="913"/>
      <c r="E45" s="913"/>
      <c r="F45" s="913"/>
      <c r="G45" s="913"/>
      <c r="H45" s="913"/>
      <c r="I45" s="913"/>
      <c r="J45" s="914"/>
    </row>
    <row r="46" spans="1:10">
      <c r="A46" s="915" t="s">
        <v>1241</v>
      </c>
      <c r="B46" s="913"/>
      <c r="C46" s="913"/>
      <c r="D46" s="913"/>
      <c r="E46" s="913"/>
      <c r="F46" s="913"/>
      <c r="G46" s="913"/>
      <c r="H46" s="913"/>
      <c r="I46" s="913"/>
      <c r="J46" s="914"/>
    </row>
    <row r="47" spans="1:10">
      <c r="A47" s="912"/>
      <c r="B47" s="916" t="s">
        <v>17</v>
      </c>
      <c r="C47" s="913"/>
      <c r="D47" s="913"/>
      <c r="E47" s="913"/>
      <c r="F47" s="913"/>
      <c r="G47" s="913"/>
      <c r="H47" s="913"/>
      <c r="I47" s="913"/>
      <c r="J47" s="914"/>
    </row>
    <row r="48" spans="1:10">
      <c r="A48" s="912"/>
      <c r="B48" s="916" t="s">
        <v>1232</v>
      </c>
      <c r="C48" s="913"/>
      <c r="D48" s="913"/>
      <c r="E48" s="913"/>
      <c r="F48" s="913"/>
      <c r="G48" s="913"/>
      <c r="H48" s="913"/>
      <c r="I48" s="913"/>
      <c r="J48" s="914"/>
    </row>
    <row r="49" spans="1:10">
      <c r="A49" s="912"/>
      <c r="B49" s="916" t="s">
        <v>1242</v>
      </c>
      <c r="C49" s="913"/>
      <c r="D49" s="913"/>
      <c r="E49" s="913"/>
      <c r="F49" s="913"/>
      <c r="G49" s="913"/>
      <c r="H49" s="913"/>
      <c r="I49" s="913"/>
      <c r="J49" s="914"/>
    </row>
    <row r="50" spans="1:10">
      <c r="A50" s="912"/>
      <c r="B50" s="916" t="s">
        <v>1243</v>
      </c>
      <c r="C50" s="913"/>
      <c r="D50" s="913"/>
      <c r="E50" s="913"/>
      <c r="F50" s="913"/>
      <c r="G50" s="913"/>
      <c r="H50" s="913"/>
      <c r="I50" s="913"/>
      <c r="J50" s="914"/>
    </row>
    <row r="51" spans="1:10">
      <c r="A51" s="912"/>
      <c r="B51" s="916" t="s">
        <v>1220</v>
      </c>
      <c r="C51" s="913"/>
      <c r="D51" s="913"/>
      <c r="E51" s="913"/>
      <c r="F51" s="913"/>
      <c r="G51" s="913"/>
      <c r="H51" s="913"/>
      <c r="I51" s="913"/>
      <c r="J51" s="914"/>
    </row>
    <row r="52" spans="1:10">
      <c r="A52" s="912"/>
      <c r="B52" s="916" t="s">
        <v>1222</v>
      </c>
      <c r="C52" s="913"/>
      <c r="D52" s="913"/>
      <c r="E52" s="913"/>
      <c r="F52" s="913"/>
      <c r="G52" s="913"/>
      <c r="H52" s="913"/>
      <c r="I52" s="913"/>
      <c r="J52" s="914"/>
    </row>
    <row r="53" spans="1:10">
      <c r="A53" s="912"/>
      <c r="B53" s="916" t="s">
        <v>1225</v>
      </c>
      <c r="C53" s="913"/>
      <c r="D53" s="913"/>
      <c r="E53" s="913"/>
      <c r="F53" s="913"/>
      <c r="G53" s="913"/>
      <c r="H53" s="913"/>
      <c r="I53" s="913"/>
      <c r="J53" s="914"/>
    </row>
    <row r="54" spans="1:10">
      <c r="A54" s="912"/>
      <c r="B54" s="913" t="s">
        <v>1230</v>
      </c>
      <c r="C54" s="913"/>
      <c r="D54" s="913"/>
      <c r="E54" s="913"/>
      <c r="F54" s="913"/>
      <c r="G54" s="913"/>
      <c r="H54" s="913"/>
      <c r="I54" s="913"/>
      <c r="J54" s="914"/>
    </row>
    <row r="55" spans="1:10">
      <c r="A55" s="912"/>
      <c r="B55" s="916" t="s">
        <v>36</v>
      </c>
      <c r="C55" s="913"/>
      <c r="D55" s="913"/>
      <c r="E55" s="913"/>
      <c r="F55" s="913"/>
      <c r="G55" s="913"/>
      <c r="H55" s="913"/>
      <c r="I55" s="913"/>
      <c r="J55" s="914"/>
    </row>
    <row r="56" spans="1:10">
      <c r="A56" s="912"/>
      <c r="B56" s="916" t="s">
        <v>38</v>
      </c>
      <c r="C56" s="916"/>
      <c r="D56" s="916"/>
      <c r="E56" s="916"/>
      <c r="F56" s="913"/>
      <c r="G56" s="913"/>
      <c r="H56" s="913"/>
      <c r="I56" s="913"/>
      <c r="J56" s="914"/>
    </row>
    <row r="57" spans="1:10">
      <c r="A57" s="912"/>
      <c r="B57" s="916" t="s">
        <v>33</v>
      </c>
      <c r="C57" s="913"/>
      <c r="D57" s="913"/>
      <c r="E57" s="913"/>
      <c r="F57" s="913"/>
      <c r="G57" s="913"/>
      <c r="H57" s="913"/>
      <c r="I57" s="913"/>
      <c r="J57" s="914"/>
    </row>
    <row r="58" spans="1:10">
      <c r="A58" s="912"/>
      <c r="B58" s="916" t="s">
        <v>32</v>
      </c>
      <c r="C58" s="913"/>
      <c r="D58" s="913"/>
      <c r="E58" s="913"/>
      <c r="F58" s="913"/>
      <c r="G58" s="913"/>
      <c r="H58" s="913"/>
      <c r="I58" s="913"/>
      <c r="J58" s="914"/>
    </row>
    <row r="59" spans="1:10">
      <c r="A59" s="912"/>
      <c r="B59" s="916" t="s">
        <v>29</v>
      </c>
      <c r="C59" s="913"/>
      <c r="D59" s="913"/>
      <c r="E59" s="913"/>
      <c r="F59" s="913"/>
      <c r="G59" s="913"/>
      <c r="H59" s="913"/>
      <c r="I59" s="913"/>
      <c r="J59" s="914"/>
    </row>
    <row r="60" spans="1:10">
      <c r="A60" s="912"/>
      <c r="B60" s="916" t="s">
        <v>31</v>
      </c>
      <c r="C60" s="913"/>
      <c r="D60" s="913"/>
      <c r="E60" s="913"/>
      <c r="F60" s="913"/>
      <c r="G60" s="913"/>
      <c r="H60" s="913"/>
      <c r="I60" s="913"/>
      <c r="J60" s="914"/>
    </row>
    <row r="61" spans="1:10">
      <c r="A61" s="912"/>
      <c r="B61" s="916" t="s">
        <v>1244</v>
      </c>
      <c r="C61" s="913"/>
      <c r="D61" s="913"/>
      <c r="E61" s="913"/>
      <c r="F61" s="913"/>
      <c r="G61" s="913"/>
      <c r="H61" s="913"/>
      <c r="I61" s="913"/>
      <c r="J61" s="914"/>
    </row>
    <row r="62" spans="1:10" ht="7.5" customHeight="1">
      <c r="A62" s="917"/>
      <c r="B62" s="918"/>
      <c r="C62" s="919"/>
      <c r="D62" s="919"/>
      <c r="E62" s="919"/>
      <c r="F62" s="919"/>
      <c r="G62" s="919"/>
      <c r="H62" s="919"/>
      <c r="I62" s="919"/>
      <c r="J62" s="920"/>
    </row>
    <row r="63" spans="1:10">
      <c r="A63" s="912"/>
      <c r="B63" s="916" t="s">
        <v>34</v>
      </c>
      <c r="C63" s="913"/>
      <c r="D63" s="913"/>
      <c r="E63" s="913"/>
      <c r="F63" s="913"/>
      <c r="G63" s="913"/>
      <c r="H63" s="913"/>
      <c r="I63" s="913"/>
      <c r="J63" s="914"/>
    </row>
    <row r="64" spans="1:10">
      <c r="A64" s="912"/>
      <c r="B64" s="916" t="s">
        <v>30</v>
      </c>
      <c r="C64" s="913"/>
      <c r="D64" s="913"/>
      <c r="E64" s="913"/>
      <c r="F64" s="913"/>
      <c r="G64" s="913"/>
      <c r="H64" s="913"/>
      <c r="I64" s="913"/>
      <c r="J64" s="914"/>
    </row>
    <row r="65" spans="1:10">
      <c r="A65" s="912"/>
      <c r="B65" s="916" t="s">
        <v>35</v>
      </c>
      <c r="C65" s="913"/>
      <c r="D65" s="913"/>
      <c r="E65" s="913"/>
      <c r="F65" s="913"/>
      <c r="G65" s="913"/>
      <c r="H65" s="913"/>
      <c r="I65" s="913"/>
      <c r="J65" s="914"/>
    </row>
    <row r="66" spans="1:10">
      <c r="A66" s="912"/>
      <c r="B66" s="916" t="s">
        <v>37</v>
      </c>
      <c r="C66" s="913"/>
      <c r="D66" s="913"/>
      <c r="E66" s="913"/>
      <c r="F66" s="913"/>
      <c r="G66" s="913"/>
      <c r="H66" s="913"/>
      <c r="I66" s="913"/>
      <c r="J66" s="914"/>
    </row>
    <row r="67" spans="1:10">
      <c r="A67" s="912"/>
      <c r="B67" s="913" t="s">
        <v>1245</v>
      </c>
      <c r="C67" s="913"/>
      <c r="D67" s="913"/>
      <c r="E67" s="913"/>
      <c r="F67" s="913"/>
      <c r="G67" s="913"/>
      <c r="H67" s="913"/>
      <c r="I67" s="913"/>
      <c r="J67" s="914"/>
    </row>
    <row r="68" spans="1:10">
      <c r="A68" s="912"/>
      <c r="B68" s="913" t="s">
        <v>22</v>
      </c>
      <c r="C68" s="913"/>
      <c r="D68" s="913"/>
      <c r="E68" s="913"/>
      <c r="F68" s="913"/>
      <c r="G68" s="913"/>
      <c r="H68" s="913"/>
      <c r="I68" s="913"/>
      <c r="J68" s="914"/>
    </row>
    <row r="69" spans="1:10">
      <c r="A69" s="912"/>
      <c r="B69" s="913" t="s">
        <v>1246</v>
      </c>
      <c r="C69" s="913"/>
      <c r="D69" s="913"/>
      <c r="E69" s="913"/>
      <c r="F69" s="913"/>
      <c r="G69" s="913"/>
      <c r="H69" s="913"/>
      <c r="I69" s="913"/>
      <c r="J69" s="914"/>
    </row>
    <row r="70" spans="1:10">
      <c r="A70" s="915" t="s">
        <v>1247</v>
      </c>
      <c r="B70" s="913"/>
      <c r="C70" s="913"/>
      <c r="D70" s="913"/>
      <c r="E70" s="913"/>
      <c r="F70" s="913"/>
      <c r="G70" s="913"/>
      <c r="H70" s="913"/>
      <c r="I70" s="913"/>
      <c r="J70" s="914"/>
    </row>
    <row r="71" spans="1:10" ht="24.75" customHeight="1">
      <c r="A71" s="912"/>
      <c r="B71" s="931" t="s">
        <v>1228</v>
      </c>
      <c r="C71" s="931"/>
      <c r="D71" s="931"/>
      <c r="E71" s="931"/>
      <c r="F71" s="931"/>
      <c r="G71" s="931"/>
      <c r="H71" s="931"/>
      <c r="I71" s="931"/>
      <c r="J71" s="932"/>
    </row>
    <row r="72" spans="1:10">
      <c r="A72" s="912"/>
      <c r="B72" s="913" t="s">
        <v>1230</v>
      </c>
      <c r="C72" s="913"/>
      <c r="D72" s="913"/>
      <c r="E72" s="913"/>
      <c r="F72" s="913"/>
      <c r="G72" s="913"/>
      <c r="H72" s="913"/>
      <c r="I72" s="913"/>
      <c r="J72" s="914"/>
    </row>
    <row r="73" spans="1:10" ht="16.5" customHeight="1" thickBot="1">
      <c r="A73" s="921"/>
      <c r="B73" s="922" t="s">
        <v>39</v>
      </c>
      <c r="C73" s="922"/>
      <c r="D73" s="922"/>
      <c r="E73" s="922"/>
      <c r="F73" s="922"/>
      <c r="G73" s="922"/>
      <c r="H73" s="922"/>
      <c r="I73" s="922"/>
      <c r="J73" s="923"/>
    </row>
    <row r="74" spans="1:10" ht="13.5" thickTop="1">
      <c r="A74" s="924"/>
      <c r="B74" s="924"/>
      <c r="C74" s="924"/>
      <c r="D74" s="924"/>
      <c r="E74" s="924"/>
      <c r="F74" s="924"/>
      <c r="G74" s="924"/>
      <c r="H74" s="924"/>
      <c r="I74" s="924"/>
      <c r="J74" s="924"/>
    </row>
  </sheetData>
  <mergeCells count="7">
    <mergeCell ref="B71:J71"/>
    <mergeCell ref="A1:J1"/>
    <mergeCell ref="A2:J2"/>
    <mergeCell ref="A3:J3"/>
    <mergeCell ref="A4:J4"/>
    <mergeCell ref="B27:J27"/>
    <mergeCell ref="B37:J37"/>
  </mergeCells>
  <printOptions horizontalCentered="1"/>
  <pageMargins left="0.51181102362204722" right="0.51181102362204722" top="0.55118110236220474" bottom="0.55118110236220474" header="0.31496062992125984" footer="0.31496062992125984"/>
  <pageSetup scale="87" fitToHeight="0" orientation="portrait" r:id="rId1"/>
  <rowBreaks count="1" manualBreakCount="1">
    <brk id="62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I467"/>
  <sheetViews>
    <sheetView view="pageBreakPreview" zoomScale="85" zoomScaleNormal="83" zoomScaleSheetLayoutView="85" workbookViewId="0">
      <selection activeCell="C158" sqref="C158"/>
    </sheetView>
  </sheetViews>
  <sheetFormatPr baseColWidth="10" defaultColWidth="11.42578125" defaultRowHeight="15.75"/>
  <cols>
    <col min="1" max="1" width="11.42578125" style="697"/>
    <col min="2" max="2" width="10.7109375" style="628" customWidth="1"/>
    <col min="3" max="3" width="120" style="720" customWidth="1"/>
    <col min="4" max="4" width="25.7109375" style="628" customWidth="1"/>
    <col min="5" max="5" width="11.42578125" style="628"/>
    <col min="6" max="6" width="11.42578125" style="697"/>
    <col min="7" max="7" width="15.7109375" style="697" customWidth="1"/>
    <col min="8" max="16384" width="11.42578125" style="697"/>
  </cols>
  <sheetData>
    <row r="1" spans="2:5" ht="20.45" customHeight="1">
      <c r="B1" s="1153" t="s">
        <v>645</v>
      </c>
      <c r="C1" s="1153"/>
      <c r="D1" s="1153"/>
    </row>
    <row r="2" spans="2:5" ht="19.899999999999999" customHeight="1">
      <c r="B2" s="1154" t="s">
        <v>1</v>
      </c>
      <c r="C2" s="1154"/>
      <c r="D2" s="1155"/>
    </row>
    <row r="3" spans="2:5" ht="24" customHeight="1">
      <c r="B3" s="1156" t="s">
        <v>646</v>
      </c>
      <c r="C3" s="1156"/>
      <c r="D3" s="1156"/>
    </row>
    <row r="4" spans="2:5" ht="35.450000000000003" customHeight="1">
      <c r="B4" s="1157" t="s">
        <v>647</v>
      </c>
      <c r="C4" s="1157"/>
      <c r="D4" s="1157"/>
    </row>
    <row r="5" spans="2:5">
      <c r="B5" s="1158" t="s">
        <v>3</v>
      </c>
      <c r="C5" s="1158"/>
      <c r="D5" s="1158"/>
    </row>
    <row r="6" spans="2:5" ht="16.5" thickBot="1">
      <c r="B6" s="698"/>
      <c r="C6" s="699"/>
      <c r="D6" s="698"/>
    </row>
    <row r="7" spans="2:5" ht="16.5" thickTop="1">
      <c r="B7" s="1159" t="s">
        <v>187</v>
      </c>
      <c r="C7" s="1160"/>
      <c r="D7" s="1163" t="s">
        <v>14</v>
      </c>
    </row>
    <row r="8" spans="2:5" ht="15.6" customHeight="1" thickBot="1">
      <c r="B8" s="1161"/>
      <c r="C8" s="1162"/>
      <c r="D8" s="1164"/>
      <c r="E8" s="630"/>
    </row>
    <row r="9" spans="2:5" ht="16.5" hidden="1" thickTop="1">
      <c r="B9" s="700"/>
      <c r="C9" s="701"/>
      <c r="D9" s="702"/>
    </row>
    <row r="10" spans="2:5" ht="16.5" thickTop="1">
      <c r="B10" s="703" t="s">
        <v>600</v>
      </c>
      <c r="C10" s="704"/>
      <c r="D10" s="705">
        <v>1801840829</v>
      </c>
    </row>
    <row r="11" spans="2:5">
      <c r="B11" s="706" t="s">
        <v>601</v>
      </c>
      <c r="C11" s="704"/>
      <c r="D11" s="707">
        <v>800602462</v>
      </c>
    </row>
    <row r="12" spans="2:5">
      <c r="B12" s="708">
        <v>111</v>
      </c>
      <c r="C12" s="709" t="s">
        <v>648</v>
      </c>
      <c r="D12" s="884">
        <v>8763804</v>
      </c>
    </row>
    <row r="13" spans="2:5">
      <c r="B13" s="708">
        <v>112</v>
      </c>
      <c r="C13" s="709" t="s">
        <v>649</v>
      </c>
      <c r="D13" s="885">
        <v>0</v>
      </c>
    </row>
    <row r="14" spans="2:5">
      <c r="B14" s="708">
        <v>113</v>
      </c>
      <c r="C14" s="709" t="s">
        <v>650</v>
      </c>
      <c r="D14" s="884">
        <v>791838658</v>
      </c>
    </row>
    <row r="15" spans="2:5">
      <c r="B15" s="708">
        <v>114</v>
      </c>
      <c r="C15" s="709" t="s">
        <v>651</v>
      </c>
      <c r="D15" s="885">
        <v>0</v>
      </c>
    </row>
    <row r="16" spans="2:5">
      <c r="B16" s="706" t="s">
        <v>652</v>
      </c>
      <c r="C16" s="704"/>
      <c r="D16" s="707">
        <v>89778450</v>
      </c>
    </row>
    <row r="17" spans="2:7">
      <c r="B17" s="708">
        <v>121</v>
      </c>
      <c r="C17" s="709" t="s">
        <v>653</v>
      </c>
      <c r="D17" s="886">
        <v>14964001</v>
      </c>
    </row>
    <row r="18" spans="2:7">
      <c r="B18" s="708">
        <v>122</v>
      </c>
      <c r="C18" s="709" t="s">
        <v>654</v>
      </c>
      <c r="D18" s="886">
        <v>74214449</v>
      </c>
    </row>
    <row r="19" spans="2:7">
      <c r="B19" s="708">
        <v>123</v>
      </c>
      <c r="C19" s="709" t="s">
        <v>655</v>
      </c>
      <c r="D19" s="886">
        <v>0</v>
      </c>
    </row>
    <row r="20" spans="2:7">
      <c r="B20" s="708">
        <v>124</v>
      </c>
      <c r="C20" s="709" t="s">
        <v>656</v>
      </c>
      <c r="D20" s="886">
        <v>600000</v>
      </c>
      <c r="G20" s="711"/>
    </row>
    <row r="21" spans="2:7">
      <c r="B21" s="706" t="s">
        <v>603</v>
      </c>
      <c r="C21" s="704"/>
      <c r="D21" s="707">
        <v>384883882</v>
      </c>
      <c r="G21" s="711"/>
    </row>
    <row r="22" spans="2:7">
      <c r="B22" s="708">
        <v>131</v>
      </c>
      <c r="C22" s="709" t="s">
        <v>657</v>
      </c>
      <c r="D22" s="710">
        <v>68356604</v>
      </c>
      <c r="G22" s="711"/>
    </row>
    <row r="23" spans="2:7">
      <c r="B23" s="708">
        <v>132</v>
      </c>
      <c r="C23" s="709" t="s">
        <v>658</v>
      </c>
      <c r="D23" s="710">
        <v>166920968</v>
      </c>
    </row>
    <row r="24" spans="2:7">
      <c r="B24" s="708">
        <v>133</v>
      </c>
      <c r="C24" s="709" t="s">
        <v>659</v>
      </c>
      <c r="D24" s="710">
        <v>1989948</v>
      </c>
    </row>
    <row r="25" spans="2:7">
      <c r="B25" s="708">
        <v>134</v>
      </c>
      <c r="C25" s="709" t="s">
        <v>660</v>
      </c>
      <c r="D25" s="710">
        <v>147616362</v>
      </c>
    </row>
    <row r="26" spans="2:7">
      <c r="B26" s="708">
        <v>135</v>
      </c>
      <c r="C26" s="709" t="s">
        <v>661</v>
      </c>
      <c r="D26" s="710">
        <v>0</v>
      </c>
    </row>
    <row r="27" spans="2:7">
      <c r="B27" s="708">
        <v>136</v>
      </c>
      <c r="C27" s="709" t="s">
        <v>662</v>
      </c>
      <c r="D27" s="710">
        <v>0</v>
      </c>
    </row>
    <row r="28" spans="2:7">
      <c r="B28" s="708">
        <v>137</v>
      </c>
      <c r="C28" s="709" t="s">
        <v>663</v>
      </c>
      <c r="D28" s="710">
        <v>0</v>
      </c>
    </row>
    <row r="29" spans="2:7">
      <c r="B29" s="708">
        <v>138</v>
      </c>
      <c r="C29" s="709" t="s">
        <v>664</v>
      </c>
      <c r="D29" s="710">
        <v>0</v>
      </c>
    </row>
    <row r="30" spans="2:7">
      <c r="B30" s="706" t="s">
        <v>607</v>
      </c>
      <c r="C30" s="704"/>
      <c r="D30" s="707">
        <v>299221171</v>
      </c>
    </row>
    <row r="31" spans="2:7">
      <c r="B31" s="708">
        <v>141</v>
      </c>
      <c r="C31" s="709" t="s">
        <v>665</v>
      </c>
      <c r="D31" s="710">
        <v>214748596</v>
      </c>
    </row>
    <row r="32" spans="2:7">
      <c r="B32" s="708">
        <v>142</v>
      </c>
      <c r="C32" s="709" t="s">
        <v>666</v>
      </c>
      <c r="D32" s="710">
        <v>57656801</v>
      </c>
    </row>
    <row r="33" spans="2:4">
      <c r="B33" s="708">
        <v>143</v>
      </c>
      <c r="C33" s="709" t="s">
        <v>667</v>
      </c>
      <c r="D33" s="710">
        <v>22881293</v>
      </c>
    </row>
    <row r="34" spans="2:4">
      <c r="B34" s="708">
        <v>144</v>
      </c>
      <c r="C34" s="709" t="s">
        <v>668</v>
      </c>
      <c r="D34" s="710">
        <v>3934481</v>
      </c>
    </row>
    <row r="35" spans="2:4">
      <c r="B35" s="706" t="s">
        <v>669</v>
      </c>
      <c r="C35" s="704"/>
      <c r="D35" s="707">
        <v>178595508</v>
      </c>
    </row>
    <row r="36" spans="2:4">
      <c r="B36" s="708">
        <v>151</v>
      </c>
      <c r="C36" s="709" t="s">
        <v>670</v>
      </c>
      <c r="D36" s="887">
        <v>547169</v>
      </c>
    </row>
    <row r="37" spans="2:4">
      <c r="B37" s="708">
        <v>152</v>
      </c>
      <c r="C37" s="709" t="s">
        <v>671</v>
      </c>
      <c r="D37" s="887">
        <v>523422</v>
      </c>
    </row>
    <row r="38" spans="2:4">
      <c r="B38" s="708">
        <v>153</v>
      </c>
      <c r="C38" s="709" t="s">
        <v>672</v>
      </c>
      <c r="D38" s="887">
        <v>60399142</v>
      </c>
    </row>
    <row r="39" spans="2:4">
      <c r="B39" s="708">
        <v>154</v>
      </c>
      <c r="C39" s="709" t="s">
        <v>673</v>
      </c>
      <c r="D39" s="887">
        <v>63407305</v>
      </c>
    </row>
    <row r="40" spans="2:4">
      <c r="B40" s="708">
        <v>155</v>
      </c>
      <c r="C40" s="709" t="s">
        <v>674</v>
      </c>
      <c r="D40" s="887">
        <v>0</v>
      </c>
    </row>
    <row r="41" spans="2:4">
      <c r="B41" s="708">
        <v>159</v>
      </c>
      <c r="C41" s="709" t="s">
        <v>675</v>
      </c>
      <c r="D41" s="887">
        <v>53718470</v>
      </c>
    </row>
    <row r="42" spans="2:4">
      <c r="B42" s="706" t="s">
        <v>676</v>
      </c>
      <c r="C42" s="704"/>
      <c r="D42" s="707">
        <v>4406704</v>
      </c>
    </row>
    <row r="43" spans="2:4">
      <c r="B43" s="708">
        <v>161</v>
      </c>
      <c r="C43" s="709" t="s">
        <v>677</v>
      </c>
      <c r="D43" s="886">
        <v>4406704</v>
      </c>
    </row>
    <row r="44" spans="2:4">
      <c r="B44" s="706" t="s">
        <v>678</v>
      </c>
      <c r="C44" s="704"/>
      <c r="D44" s="707">
        <v>44352652</v>
      </c>
    </row>
    <row r="45" spans="2:4">
      <c r="B45" s="708">
        <v>171</v>
      </c>
      <c r="C45" s="709" t="s">
        <v>679</v>
      </c>
      <c r="D45" s="887">
        <v>44352652</v>
      </c>
    </row>
    <row r="46" spans="2:4">
      <c r="B46" s="708">
        <v>172</v>
      </c>
      <c r="C46" s="709" t="s">
        <v>680</v>
      </c>
      <c r="D46" s="887">
        <v>0</v>
      </c>
    </row>
    <row r="47" spans="2:4">
      <c r="B47" s="703" t="s">
        <v>612</v>
      </c>
      <c r="C47" s="704"/>
      <c r="D47" s="705">
        <v>156860072</v>
      </c>
    </row>
    <row r="48" spans="2:4">
      <c r="B48" s="706" t="s">
        <v>613</v>
      </c>
      <c r="C48" s="704"/>
      <c r="D48" s="707">
        <v>53159302</v>
      </c>
    </row>
    <row r="49" spans="2:4">
      <c r="B49" s="708">
        <v>211</v>
      </c>
      <c r="C49" s="709" t="s">
        <v>681</v>
      </c>
      <c r="D49" s="887">
        <v>20049028</v>
      </c>
    </row>
    <row r="50" spans="2:4">
      <c r="B50" s="708">
        <v>212</v>
      </c>
      <c r="C50" s="709" t="s">
        <v>682</v>
      </c>
      <c r="D50" s="887">
        <v>4232659</v>
      </c>
    </row>
    <row r="51" spans="2:4">
      <c r="B51" s="708">
        <v>213</v>
      </c>
      <c r="C51" s="709" t="s">
        <v>683</v>
      </c>
      <c r="D51" s="887">
        <v>115046</v>
      </c>
    </row>
    <row r="52" spans="2:4">
      <c r="B52" s="708">
        <v>214</v>
      </c>
      <c r="C52" s="709" t="s">
        <v>684</v>
      </c>
      <c r="D52" s="887">
        <v>9521064</v>
      </c>
    </row>
    <row r="53" spans="2:4">
      <c r="B53" s="708">
        <v>215</v>
      </c>
      <c r="C53" s="709" t="s">
        <v>685</v>
      </c>
      <c r="D53" s="887">
        <v>7963540</v>
      </c>
    </row>
    <row r="54" spans="2:4">
      <c r="B54" s="708">
        <v>216</v>
      </c>
      <c r="C54" s="709" t="s">
        <v>686</v>
      </c>
      <c r="D54" s="887">
        <v>8229435</v>
      </c>
    </row>
    <row r="55" spans="2:4">
      <c r="B55" s="708">
        <v>217</v>
      </c>
      <c r="C55" s="709" t="s">
        <v>687</v>
      </c>
      <c r="D55" s="887">
        <v>3001275</v>
      </c>
    </row>
    <row r="56" spans="2:4">
      <c r="B56" s="708">
        <v>218</v>
      </c>
      <c r="C56" s="709" t="s">
        <v>688</v>
      </c>
      <c r="D56" s="887">
        <v>47255</v>
      </c>
    </row>
    <row r="57" spans="2:4">
      <c r="B57" s="706" t="s">
        <v>617</v>
      </c>
      <c r="C57" s="704"/>
      <c r="D57" s="707">
        <v>10553350</v>
      </c>
    </row>
    <row r="58" spans="2:4">
      <c r="B58" s="708">
        <v>221</v>
      </c>
      <c r="C58" s="709" t="s">
        <v>689</v>
      </c>
      <c r="D58" s="887">
        <v>10349913</v>
      </c>
    </row>
    <row r="59" spans="2:4">
      <c r="B59" s="708">
        <v>222</v>
      </c>
      <c r="C59" s="709" t="s">
        <v>690</v>
      </c>
      <c r="D59" s="887">
        <v>29000</v>
      </c>
    </row>
    <row r="60" spans="2:4">
      <c r="B60" s="708">
        <v>223</v>
      </c>
      <c r="C60" s="709" t="s">
        <v>691</v>
      </c>
      <c r="D60" s="887">
        <v>174437</v>
      </c>
    </row>
    <row r="61" spans="2:4">
      <c r="B61" s="706" t="s">
        <v>692</v>
      </c>
      <c r="C61" s="704"/>
      <c r="D61" s="707">
        <v>75688</v>
      </c>
    </row>
    <row r="62" spans="2:4">
      <c r="B62" s="708">
        <v>231</v>
      </c>
      <c r="C62" s="709" t="s">
        <v>693</v>
      </c>
      <c r="D62" s="887">
        <v>24000</v>
      </c>
    </row>
    <row r="63" spans="2:4">
      <c r="B63" s="708">
        <v>232</v>
      </c>
      <c r="C63" s="709" t="s">
        <v>694</v>
      </c>
      <c r="D63" s="887">
        <v>0</v>
      </c>
    </row>
    <row r="64" spans="2:4">
      <c r="B64" s="708">
        <v>233</v>
      </c>
      <c r="C64" s="709" t="s">
        <v>695</v>
      </c>
      <c r="D64" s="887">
        <v>0</v>
      </c>
    </row>
    <row r="65" spans="2:4">
      <c r="B65" s="708">
        <v>234</v>
      </c>
      <c r="C65" s="709" t="s">
        <v>696</v>
      </c>
      <c r="D65" s="887">
        <v>0</v>
      </c>
    </row>
    <row r="66" spans="2:4">
      <c r="B66" s="708">
        <v>235</v>
      </c>
      <c r="C66" s="709" t="s">
        <v>697</v>
      </c>
      <c r="D66" s="887">
        <v>50000</v>
      </c>
    </row>
    <row r="67" spans="2:4">
      <c r="B67" s="708">
        <v>236</v>
      </c>
      <c r="C67" s="709" t="s">
        <v>698</v>
      </c>
      <c r="D67" s="887">
        <v>0</v>
      </c>
    </row>
    <row r="68" spans="2:4">
      <c r="B68" s="708">
        <v>237</v>
      </c>
      <c r="C68" s="709" t="s">
        <v>699</v>
      </c>
      <c r="D68" s="887">
        <v>0</v>
      </c>
    </row>
    <row r="69" spans="2:4">
      <c r="B69" s="708">
        <v>238</v>
      </c>
      <c r="C69" s="709" t="s">
        <v>700</v>
      </c>
      <c r="D69" s="887">
        <v>0</v>
      </c>
    </row>
    <row r="70" spans="2:4">
      <c r="B70" s="708">
        <v>239</v>
      </c>
      <c r="C70" s="709" t="s">
        <v>701</v>
      </c>
      <c r="D70" s="887">
        <v>1688</v>
      </c>
    </row>
    <row r="71" spans="2:4">
      <c r="B71" s="903" t="s">
        <v>702</v>
      </c>
      <c r="C71" s="904"/>
      <c r="D71" s="891">
        <v>5108747</v>
      </c>
    </row>
    <row r="72" spans="2:4">
      <c r="B72" s="708">
        <v>241</v>
      </c>
      <c r="C72" s="709" t="s">
        <v>703</v>
      </c>
      <c r="D72" s="887">
        <v>139350</v>
      </c>
    </row>
    <row r="73" spans="2:4">
      <c r="B73" s="708">
        <v>242</v>
      </c>
      <c r="C73" s="709" t="s">
        <v>704</v>
      </c>
      <c r="D73" s="887">
        <v>149512</v>
      </c>
    </row>
    <row r="74" spans="2:4">
      <c r="B74" s="708">
        <v>243</v>
      </c>
      <c r="C74" s="709" t="s">
        <v>705</v>
      </c>
      <c r="D74" s="887">
        <v>91374</v>
      </c>
    </row>
    <row r="75" spans="2:4">
      <c r="B75" s="708">
        <v>244</v>
      </c>
      <c r="C75" s="709" t="s">
        <v>706</v>
      </c>
      <c r="D75" s="887">
        <v>240389</v>
      </c>
    </row>
    <row r="76" spans="2:4">
      <c r="B76" s="708">
        <v>245</v>
      </c>
      <c r="C76" s="709" t="s">
        <v>707</v>
      </c>
      <c r="D76" s="887">
        <v>98420</v>
      </c>
    </row>
    <row r="77" spans="2:4">
      <c r="B77" s="708">
        <v>246</v>
      </c>
      <c r="C77" s="709" t="s">
        <v>708</v>
      </c>
      <c r="D77" s="887">
        <v>1098831</v>
      </c>
    </row>
    <row r="78" spans="2:4">
      <c r="B78" s="708">
        <v>247</v>
      </c>
      <c r="C78" s="709" t="s">
        <v>709</v>
      </c>
      <c r="D78" s="887">
        <v>177062</v>
      </c>
    </row>
    <row r="79" spans="2:4">
      <c r="B79" s="708">
        <v>248</v>
      </c>
      <c r="C79" s="709" t="s">
        <v>710</v>
      </c>
      <c r="D79" s="887">
        <v>1451991</v>
      </c>
    </row>
    <row r="80" spans="2:4">
      <c r="B80" s="708">
        <v>249</v>
      </c>
      <c r="C80" s="709" t="s">
        <v>711</v>
      </c>
      <c r="D80" s="887">
        <v>1661818</v>
      </c>
    </row>
    <row r="81" spans="2:4">
      <c r="B81" s="706" t="s">
        <v>712</v>
      </c>
      <c r="C81" s="704"/>
      <c r="D81" s="707">
        <v>55836541</v>
      </c>
    </row>
    <row r="82" spans="2:4">
      <c r="B82" s="708">
        <v>251</v>
      </c>
      <c r="C82" s="709" t="s">
        <v>713</v>
      </c>
      <c r="D82" s="887">
        <v>102508</v>
      </c>
    </row>
    <row r="83" spans="2:4">
      <c r="B83" s="708">
        <v>252</v>
      </c>
      <c r="C83" s="709" t="s">
        <v>714</v>
      </c>
      <c r="D83" s="887">
        <v>240310</v>
      </c>
    </row>
    <row r="84" spans="2:4">
      <c r="B84" s="708">
        <v>253</v>
      </c>
      <c r="C84" s="709" t="s">
        <v>715</v>
      </c>
      <c r="D84" s="887">
        <v>15663751</v>
      </c>
    </row>
    <row r="85" spans="2:4">
      <c r="B85" s="708">
        <v>254</v>
      </c>
      <c r="C85" s="709" t="s">
        <v>716</v>
      </c>
      <c r="D85" s="887">
        <v>33237315</v>
      </c>
    </row>
    <row r="86" spans="2:4">
      <c r="B86" s="708">
        <v>255</v>
      </c>
      <c r="C86" s="709" t="s">
        <v>717</v>
      </c>
      <c r="D86" s="887">
        <v>5627259</v>
      </c>
    </row>
    <row r="87" spans="2:4">
      <c r="B87" s="708">
        <v>256</v>
      </c>
      <c r="C87" s="712" t="s">
        <v>718</v>
      </c>
      <c r="D87" s="887">
        <v>166148</v>
      </c>
    </row>
    <row r="88" spans="2:4">
      <c r="B88" s="708">
        <v>259</v>
      </c>
      <c r="C88" s="712" t="s">
        <v>719</v>
      </c>
      <c r="D88" s="887">
        <v>799250</v>
      </c>
    </row>
    <row r="89" spans="2:4">
      <c r="B89" s="706" t="s">
        <v>720</v>
      </c>
      <c r="C89" s="704"/>
      <c r="D89" s="707">
        <v>14132678</v>
      </c>
    </row>
    <row r="90" spans="2:4">
      <c r="B90" s="708">
        <v>261</v>
      </c>
      <c r="C90" s="709" t="s">
        <v>721</v>
      </c>
      <c r="D90" s="887">
        <v>14132678</v>
      </c>
    </row>
    <row r="91" spans="2:4">
      <c r="B91" s="708">
        <v>262</v>
      </c>
      <c r="C91" s="709" t="s">
        <v>722</v>
      </c>
      <c r="D91" s="887">
        <v>0</v>
      </c>
    </row>
    <row r="92" spans="2:4">
      <c r="B92" s="706" t="s">
        <v>723</v>
      </c>
      <c r="C92" s="704"/>
      <c r="D92" s="707">
        <v>9831994</v>
      </c>
    </row>
    <row r="93" spans="2:4">
      <c r="B93" s="708">
        <v>271</v>
      </c>
      <c r="C93" s="709" t="s">
        <v>724</v>
      </c>
      <c r="D93" s="887">
        <v>3782864</v>
      </c>
    </row>
    <row r="94" spans="2:4">
      <c r="B94" s="708">
        <v>272</v>
      </c>
      <c r="C94" s="709" t="s">
        <v>725</v>
      </c>
      <c r="D94" s="887">
        <v>4866462</v>
      </c>
    </row>
    <row r="95" spans="2:4">
      <c r="B95" s="708">
        <v>273</v>
      </c>
      <c r="C95" s="709" t="s">
        <v>726</v>
      </c>
      <c r="D95" s="887">
        <v>243303</v>
      </c>
    </row>
    <row r="96" spans="2:4">
      <c r="B96" s="708">
        <v>274</v>
      </c>
      <c r="C96" s="709" t="s">
        <v>727</v>
      </c>
      <c r="D96" s="887">
        <v>156335</v>
      </c>
    </row>
    <row r="97" spans="2:4">
      <c r="B97" s="708">
        <v>275</v>
      </c>
      <c r="C97" s="709" t="s">
        <v>728</v>
      </c>
      <c r="D97" s="887">
        <v>783030</v>
      </c>
    </row>
    <row r="98" spans="2:4">
      <c r="B98" s="706" t="s">
        <v>729</v>
      </c>
      <c r="C98" s="704"/>
      <c r="D98" s="707">
        <v>50000</v>
      </c>
    </row>
    <row r="99" spans="2:4">
      <c r="B99" s="708">
        <v>281</v>
      </c>
      <c r="C99" s="709" t="s">
        <v>730</v>
      </c>
      <c r="D99" s="887">
        <v>0</v>
      </c>
    </row>
    <row r="100" spans="2:4">
      <c r="B100" s="708">
        <v>282</v>
      </c>
      <c r="C100" s="709" t="s">
        <v>731</v>
      </c>
      <c r="D100" s="887">
        <v>50000</v>
      </c>
    </row>
    <row r="101" spans="2:4">
      <c r="B101" s="708">
        <v>283</v>
      </c>
      <c r="C101" s="709" t="s">
        <v>732</v>
      </c>
      <c r="D101" s="887">
        <v>0</v>
      </c>
    </row>
    <row r="102" spans="2:4">
      <c r="B102" s="706" t="s">
        <v>733</v>
      </c>
      <c r="C102" s="704"/>
      <c r="D102" s="707">
        <v>8111772</v>
      </c>
    </row>
    <row r="103" spans="2:4">
      <c r="B103" s="708">
        <v>291</v>
      </c>
      <c r="C103" s="709" t="s">
        <v>734</v>
      </c>
      <c r="D103" s="887">
        <v>857405</v>
      </c>
    </row>
    <row r="104" spans="2:4">
      <c r="B104" s="708">
        <v>292</v>
      </c>
      <c r="C104" s="709" t="s">
        <v>735</v>
      </c>
      <c r="D104" s="887">
        <v>379816</v>
      </c>
    </row>
    <row r="105" spans="2:4">
      <c r="B105" s="708">
        <v>293</v>
      </c>
      <c r="C105" s="709" t="s">
        <v>736</v>
      </c>
      <c r="D105" s="887">
        <v>903703</v>
      </c>
    </row>
    <row r="106" spans="2:4" ht="16.899999999999999" customHeight="1">
      <c r="B106" s="708">
        <v>294</v>
      </c>
      <c r="C106" s="709" t="s">
        <v>737</v>
      </c>
      <c r="D106" s="887">
        <v>1263855</v>
      </c>
    </row>
    <row r="107" spans="2:4">
      <c r="B107" s="708">
        <v>295</v>
      </c>
      <c r="C107" s="709" t="s">
        <v>738</v>
      </c>
      <c r="D107" s="887">
        <v>525592</v>
      </c>
    </row>
    <row r="108" spans="2:4">
      <c r="B108" s="708">
        <v>296</v>
      </c>
      <c r="C108" s="709" t="s">
        <v>739</v>
      </c>
      <c r="D108" s="887">
        <v>2461287</v>
      </c>
    </row>
    <row r="109" spans="2:4">
      <c r="B109" s="708">
        <v>297</v>
      </c>
      <c r="C109" s="709" t="s">
        <v>740</v>
      </c>
      <c r="D109" s="887">
        <v>0</v>
      </c>
    </row>
    <row r="110" spans="2:4">
      <c r="B110" s="708">
        <v>298</v>
      </c>
      <c r="C110" s="709" t="s">
        <v>741</v>
      </c>
      <c r="D110" s="887">
        <v>1379545</v>
      </c>
    </row>
    <row r="111" spans="2:4">
      <c r="B111" s="708">
        <v>299</v>
      </c>
      <c r="C111" s="709" t="s">
        <v>742</v>
      </c>
      <c r="D111" s="887">
        <v>340569</v>
      </c>
    </row>
    <row r="112" spans="2:4">
      <c r="B112" s="703" t="s">
        <v>623</v>
      </c>
      <c r="C112" s="704"/>
      <c r="D112" s="705">
        <v>454120375</v>
      </c>
    </row>
    <row r="113" spans="2:4">
      <c r="B113" s="706" t="s">
        <v>624</v>
      </c>
      <c r="C113" s="704"/>
      <c r="D113" s="707">
        <v>84714929</v>
      </c>
    </row>
    <row r="114" spans="2:4">
      <c r="B114" s="708">
        <v>311</v>
      </c>
      <c r="C114" s="709" t="s">
        <v>743</v>
      </c>
      <c r="D114" s="887">
        <v>67605993</v>
      </c>
    </row>
    <row r="115" spans="2:4">
      <c r="B115" s="708">
        <v>312</v>
      </c>
      <c r="C115" s="709" t="s">
        <v>744</v>
      </c>
      <c r="D115" s="887">
        <v>1168018</v>
      </c>
    </row>
    <row r="116" spans="2:4">
      <c r="B116" s="708">
        <v>313</v>
      </c>
      <c r="C116" s="709" t="s">
        <v>745</v>
      </c>
      <c r="D116" s="887">
        <v>544138</v>
      </c>
    </row>
    <row r="117" spans="2:4">
      <c r="B117" s="708">
        <v>314</v>
      </c>
      <c r="C117" s="709" t="s">
        <v>746</v>
      </c>
      <c r="D117" s="887">
        <v>2305829</v>
      </c>
    </row>
    <row r="118" spans="2:4">
      <c r="B118" s="708">
        <v>315</v>
      </c>
      <c r="C118" s="709" t="s">
        <v>747</v>
      </c>
      <c r="D118" s="887">
        <v>1279126</v>
      </c>
    </row>
    <row r="119" spans="2:4">
      <c r="B119" s="708">
        <v>316</v>
      </c>
      <c r="C119" s="709" t="s">
        <v>748</v>
      </c>
      <c r="D119" s="887">
        <v>6170290</v>
      </c>
    </row>
    <row r="120" spans="2:4">
      <c r="B120" s="708">
        <v>317</v>
      </c>
      <c r="C120" s="709" t="s">
        <v>749</v>
      </c>
      <c r="D120" s="887">
        <v>5468521</v>
      </c>
    </row>
    <row r="121" spans="2:4">
      <c r="B121" s="708">
        <v>318</v>
      </c>
      <c r="C121" s="709" t="s">
        <v>750</v>
      </c>
      <c r="D121" s="887">
        <v>139414</v>
      </c>
    </row>
    <row r="122" spans="2:4">
      <c r="B122" s="708">
        <v>319</v>
      </c>
      <c r="C122" s="709" t="s">
        <v>751</v>
      </c>
      <c r="D122" s="887">
        <v>33600</v>
      </c>
    </row>
    <row r="123" spans="2:4">
      <c r="B123" s="706" t="s">
        <v>752</v>
      </c>
      <c r="C123" s="704"/>
      <c r="D123" s="707">
        <v>26583003</v>
      </c>
    </row>
    <row r="124" spans="2:4">
      <c r="B124" s="708">
        <v>321</v>
      </c>
      <c r="C124" s="709" t="s">
        <v>753</v>
      </c>
      <c r="D124" s="887">
        <v>297750</v>
      </c>
    </row>
    <row r="125" spans="2:4">
      <c r="B125" s="708">
        <v>322</v>
      </c>
      <c r="C125" s="709" t="s">
        <v>754</v>
      </c>
      <c r="D125" s="887">
        <v>7689951</v>
      </c>
    </row>
    <row r="126" spans="2:4">
      <c r="B126" s="708">
        <v>323</v>
      </c>
      <c r="C126" s="709" t="s">
        <v>755</v>
      </c>
      <c r="D126" s="887">
        <v>5818660</v>
      </c>
    </row>
    <row r="127" spans="2:4">
      <c r="B127" s="708">
        <v>324</v>
      </c>
      <c r="C127" s="709" t="s">
        <v>756</v>
      </c>
      <c r="D127" s="887">
        <v>0</v>
      </c>
    </row>
    <row r="128" spans="2:4">
      <c r="B128" s="708">
        <v>325</v>
      </c>
      <c r="C128" s="709" t="s">
        <v>757</v>
      </c>
      <c r="D128" s="887">
        <v>9329516</v>
      </c>
    </row>
    <row r="129" spans="2:4">
      <c r="B129" s="708">
        <v>326</v>
      </c>
      <c r="C129" s="709" t="s">
        <v>758</v>
      </c>
      <c r="D129" s="887">
        <v>19300</v>
      </c>
    </row>
    <row r="130" spans="2:4">
      <c r="B130" s="708">
        <v>327</v>
      </c>
      <c r="C130" s="709" t="s">
        <v>759</v>
      </c>
      <c r="D130" s="887">
        <v>2351479</v>
      </c>
    </row>
    <row r="131" spans="2:4">
      <c r="B131" s="708">
        <v>328</v>
      </c>
      <c r="C131" s="709" t="s">
        <v>760</v>
      </c>
      <c r="D131" s="887">
        <v>0</v>
      </c>
    </row>
    <row r="132" spans="2:4">
      <c r="B132" s="708">
        <v>329</v>
      </c>
      <c r="C132" s="709" t="s">
        <v>761</v>
      </c>
      <c r="D132" s="887">
        <v>1076347</v>
      </c>
    </row>
    <row r="133" spans="2:4">
      <c r="B133" s="903" t="s">
        <v>762</v>
      </c>
      <c r="C133" s="904"/>
      <c r="D133" s="891">
        <v>106840830</v>
      </c>
    </row>
    <row r="134" spans="2:4">
      <c r="B134" s="708">
        <v>331</v>
      </c>
      <c r="C134" s="709" t="s">
        <v>763</v>
      </c>
      <c r="D134" s="887">
        <v>16316214</v>
      </c>
    </row>
    <row r="135" spans="2:4">
      <c r="B135" s="708">
        <v>332</v>
      </c>
      <c r="C135" s="709" t="s">
        <v>764</v>
      </c>
      <c r="D135" s="887">
        <v>491472</v>
      </c>
    </row>
    <row r="136" spans="2:4" ht="16.149999999999999" customHeight="1">
      <c r="B136" s="708">
        <v>333</v>
      </c>
      <c r="C136" s="709" t="s">
        <v>765</v>
      </c>
      <c r="D136" s="887">
        <v>6260537</v>
      </c>
    </row>
    <row r="137" spans="2:4">
      <c r="B137" s="708">
        <v>334</v>
      </c>
      <c r="C137" s="709" t="s">
        <v>766</v>
      </c>
      <c r="D137" s="887">
        <v>6336031</v>
      </c>
    </row>
    <row r="138" spans="2:4">
      <c r="B138" s="708">
        <v>335</v>
      </c>
      <c r="C138" s="709" t="s">
        <v>767</v>
      </c>
      <c r="D138" s="887">
        <v>1413079</v>
      </c>
    </row>
    <row r="139" spans="2:4">
      <c r="B139" s="708">
        <v>336</v>
      </c>
      <c r="C139" s="709" t="s">
        <v>768</v>
      </c>
      <c r="D139" s="887">
        <v>4864869</v>
      </c>
    </row>
    <row r="140" spans="2:4">
      <c r="B140" s="708">
        <v>337</v>
      </c>
      <c r="C140" s="709" t="s">
        <v>769</v>
      </c>
      <c r="D140" s="887">
        <v>12832</v>
      </c>
    </row>
    <row r="141" spans="2:4">
      <c r="B141" s="708">
        <v>338</v>
      </c>
      <c r="C141" s="709" t="s">
        <v>770</v>
      </c>
      <c r="D141" s="887">
        <v>12432396</v>
      </c>
    </row>
    <row r="142" spans="2:4">
      <c r="B142" s="708">
        <v>339</v>
      </c>
      <c r="C142" s="709" t="s">
        <v>771</v>
      </c>
      <c r="D142" s="887">
        <v>58713400</v>
      </c>
    </row>
    <row r="143" spans="2:4">
      <c r="B143" s="706" t="s">
        <v>772</v>
      </c>
      <c r="C143" s="704"/>
      <c r="D143" s="707">
        <v>8899610</v>
      </c>
    </row>
    <row r="144" spans="2:4">
      <c r="B144" s="708">
        <v>341</v>
      </c>
      <c r="C144" s="709" t="s">
        <v>773</v>
      </c>
      <c r="D144" s="887">
        <v>4743073</v>
      </c>
    </row>
    <row r="145" spans="2:4">
      <c r="B145" s="708">
        <v>342</v>
      </c>
      <c r="C145" s="709" t="s">
        <v>774</v>
      </c>
      <c r="D145" s="887">
        <v>0</v>
      </c>
    </row>
    <row r="146" spans="2:4">
      <c r="B146" s="708">
        <v>343</v>
      </c>
      <c r="C146" s="709" t="s">
        <v>775</v>
      </c>
      <c r="D146" s="887">
        <v>0</v>
      </c>
    </row>
    <row r="147" spans="2:4">
      <c r="B147" s="708">
        <v>344</v>
      </c>
      <c r="C147" s="709" t="s">
        <v>776</v>
      </c>
      <c r="D147" s="887">
        <v>31000</v>
      </c>
    </row>
    <row r="148" spans="2:4">
      <c r="B148" s="708">
        <v>345</v>
      </c>
      <c r="C148" s="709" t="s">
        <v>777</v>
      </c>
      <c r="D148" s="887">
        <v>3628810</v>
      </c>
    </row>
    <row r="149" spans="2:4">
      <c r="B149" s="708">
        <v>346</v>
      </c>
      <c r="C149" s="709" t="s">
        <v>778</v>
      </c>
      <c r="D149" s="887">
        <v>25000</v>
      </c>
    </row>
    <row r="150" spans="2:4">
      <c r="B150" s="708">
        <v>347</v>
      </c>
      <c r="C150" s="709" t="s">
        <v>779</v>
      </c>
      <c r="D150" s="887">
        <v>110799</v>
      </c>
    </row>
    <row r="151" spans="2:4">
      <c r="B151" s="708">
        <v>348</v>
      </c>
      <c r="C151" s="709" t="s">
        <v>780</v>
      </c>
      <c r="D151" s="887">
        <v>2796</v>
      </c>
    </row>
    <row r="152" spans="2:4">
      <c r="B152" s="708">
        <v>349</v>
      </c>
      <c r="C152" s="709" t="s">
        <v>781</v>
      </c>
      <c r="D152" s="887">
        <v>358132</v>
      </c>
    </row>
    <row r="153" spans="2:4">
      <c r="B153" s="706" t="s">
        <v>782</v>
      </c>
      <c r="C153" s="704"/>
      <c r="D153" s="707">
        <v>83445015</v>
      </c>
    </row>
    <row r="154" spans="2:4">
      <c r="B154" s="708">
        <v>351</v>
      </c>
      <c r="C154" s="709" t="s">
        <v>783</v>
      </c>
      <c r="D154" s="887">
        <v>27515957</v>
      </c>
    </row>
    <row r="155" spans="2:4">
      <c r="B155" s="708">
        <v>352</v>
      </c>
      <c r="C155" s="709" t="s">
        <v>784</v>
      </c>
      <c r="D155" s="887">
        <v>3610768</v>
      </c>
    </row>
    <row r="156" spans="2:4" ht="19.149999999999999" customHeight="1">
      <c r="B156" s="708">
        <v>353</v>
      </c>
      <c r="C156" s="709" t="s">
        <v>785</v>
      </c>
      <c r="D156" s="887">
        <v>4420323</v>
      </c>
    </row>
    <row r="157" spans="2:4">
      <c r="B157" s="708">
        <v>354</v>
      </c>
      <c r="C157" s="709" t="s">
        <v>786</v>
      </c>
      <c r="D157" s="887">
        <v>22241463</v>
      </c>
    </row>
    <row r="158" spans="2:4">
      <c r="B158" s="708">
        <v>355</v>
      </c>
      <c r="C158" s="709" t="s">
        <v>787</v>
      </c>
      <c r="D158" s="887">
        <v>5579729</v>
      </c>
    </row>
    <row r="159" spans="2:4">
      <c r="B159" s="708">
        <v>356</v>
      </c>
      <c r="C159" s="709" t="s">
        <v>788</v>
      </c>
      <c r="D159" s="887">
        <v>135000</v>
      </c>
    </row>
    <row r="160" spans="2:4">
      <c r="B160" s="708">
        <v>357</v>
      </c>
      <c r="C160" s="709" t="s">
        <v>789</v>
      </c>
      <c r="D160" s="887">
        <v>8533102</v>
      </c>
    </row>
    <row r="161" spans="2:4">
      <c r="B161" s="708">
        <v>358</v>
      </c>
      <c r="C161" s="709" t="s">
        <v>790</v>
      </c>
      <c r="D161" s="887">
        <v>8781846</v>
      </c>
    </row>
    <row r="162" spans="2:4">
      <c r="B162" s="708">
        <v>359</v>
      </c>
      <c r="C162" s="709" t="s">
        <v>791</v>
      </c>
      <c r="D162" s="887">
        <v>2626827</v>
      </c>
    </row>
    <row r="163" spans="2:4">
      <c r="B163" s="706" t="s">
        <v>627</v>
      </c>
      <c r="C163" s="704"/>
      <c r="D163" s="707">
        <v>32310774</v>
      </c>
    </row>
    <row r="164" spans="2:4">
      <c r="B164" s="708">
        <v>361</v>
      </c>
      <c r="C164" s="709" t="s">
        <v>792</v>
      </c>
      <c r="D164" s="887">
        <v>25738473</v>
      </c>
    </row>
    <row r="165" spans="2:4">
      <c r="B165" s="708">
        <v>362</v>
      </c>
      <c r="C165" s="709" t="s">
        <v>793</v>
      </c>
      <c r="D165" s="887">
        <v>5344936</v>
      </c>
    </row>
    <row r="166" spans="2:4">
      <c r="B166" s="708">
        <v>363</v>
      </c>
      <c r="C166" s="709" t="s">
        <v>794</v>
      </c>
      <c r="D166" s="887">
        <v>787500</v>
      </c>
    </row>
    <row r="167" spans="2:4">
      <c r="B167" s="708">
        <v>364</v>
      </c>
      <c r="C167" s="709" t="s">
        <v>795</v>
      </c>
      <c r="D167" s="887">
        <v>7000</v>
      </c>
    </row>
    <row r="168" spans="2:4">
      <c r="B168" s="708">
        <v>365</v>
      </c>
      <c r="C168" s="709" t="s">
        <v>796</v>
      </c>
      <c r="D168" s="887">
        <v>42600</v>
      </c>
    </row>
    <row r="169" spans="2:4">
      <c r="B169" s="708">
        <v>366</v>
      </c>
      <c r="C169" s="709" t="s">
        <v>797</v>
      </c>
      <c r="D169" s="887">
        <v>126000</v>
      </c>
    </row>
    <row r="170" spans="2:4">
      <c r="B170" s="708">
        <v>369</v>
      </c>
      <c r="C170" s="709" t="s">
        <v>798</v>
      </c>
      <c r="D170" s="887">
        <v>264265</v>
      </c>
    </row>
    <row r="171" spans="2:4">
      <c r="B171" s="706" t="s">
        <v>799</v>
      </c>
      <c r="C171" s="704"/>
      <c r="D171" s="707">
        <v>23425499</v>
      </c>
    </row>
    <row r="172" spans="2:4">
      <c r="B172" s="708">
        <v>371</v>
      </c>
      <c r="C172" s="709" t="s">
        <v>800</v>
      </c>
      <c r="D172" s="887">
        <v>6971387</v>
      </c>
    </row>
    <row r="173" spans="2:4">
      <c r="B173" s="708">
        <v>372</v>
      </c>
      <c r="C173" s="709" t="s">
        <v>801</v>
      </c>
      <c r="D173" s="887">
        <v>2294862</v>
      </c>
    </row>
    <row r="174" spans="2:4">
      <c r="B174" s="708">
        <v>373</v>
      </c>
      <c r="C174" s="709" t="s">
        <v>802</v>
      </c>
      <c r="D174" s="887">
        <v>0</v>
      </c>
    </row>
    <row r="175" spans="2:4">
      <c r="B175" s="708">
        <v>374</v>
      </c>
      <c r="C175" s="709" t="s">
        <v>803</v>
      </c>
      <c r="D175" s="887">
        <v>0</v>
      </c>
    </row>
    <row r="176" spans="2:4">
      <c r="B176" s="708">
        <v>375</v>
      </c>
      <c r="C176" s="709" t="s">
        <v>804</v>
      </c>
      <c r="D176" s="887">
        <v>10883157</v>
      </c>
    </row>
    <row r="177" spans="2:4">
      <c r="B177" s="708">
        <v>376</v>
      </c>
      <c r="C177" s="709" t="s">
        <v>805</v>
      </c>
      <c r="D177" s="887">
        <v>1256262</v>
      </c>
    </row>
    <row r="178" spans="2:4">
      <c r="B178" s="708">
        <v>377</v>
      </c>
      <c r="C178" s="709" t="s">
        <v>806</v>
      </c>
      <c r="D178" s="887">
        <v>0</v>
      </c>
    </row>
    <row r="179" spans="2:4">
      <c r="B179" s="708">
        <v>378</v>
      </c>
      <c r="C179" s="709" t="s">
        <v>807</v>
      </c>
      <c r="D179" s="887">
        <v>229000</v>
      </c>
    </row>
    <row r="180" spans="2:4">
      <c r="B180" s="708">
        <v>379</v>
      </c>
      <c r="C180" s="709" t="s">
        <v>808</v>
      </c>
      <c r="D180" s="887">
        <v>1790831</v>
      </c>
    </row>
    <row r="181" spans="2:4">
      <c r="B181" s="706" t="s">
        <v>809</v>
      </c>
      <c r="C181" s="704"/>
      <c r="D181" s="707">
        <v>35772626</v>
      </c>
    </row>
    <row r="182" spans="2:4">
      <c r="B182" s="708">
        <v>381</v>
      </c>
      <c r="C182" s="709" t="s">
        <v>810</v>
      </c>
      <c r="D182" s="887">
        <v>164196</v>
      </c>
    </row>
    <row r="183" spans="2:4">
      <c r="B183" s="708">
        <v>382</v>
      </c>
      <c r="C183" s="709" t="s">
        <v>811</v>
      </c>
      <c r="D183" s="887">
        <v>31327414</v>
      </c>
    </row>
    <row r="184" spans="2:4">
      <c r="B184" s="708">
        <v>383</v>
      </c>
      <c r="C184" s="709" t="s">
        <v>812</v>
      </c>
      <c r="D184" s="887">
        <v>4257016</v>
      </c>
    </row>
    <row r="185" spans="2:4">
      <c r="B185" s="708">
        <v>384</v>
      </c>
      <c r="C185" s="709" t="s">
        <v>813</v>
      </c>
      <c r="D185" s="887">
        <v>14000</v>
      </c>
    </row>
    <row r="186" spans="2:4">
      <c r="B186" s="708">
        <v>385</v>
      </c>
      <c r="C186" s="709" t="s">
        <v>814</v>
      </c>
      <c r="D186" s="887">
        <v>10000</v>
      </c>
    </row>
    <row r="187" spans="2:4">
      <c r="B187" s="706" t="s">
        <v>815</v>
      </c>
      <c r="C187" s="704"/>
      <c r="D187" s="707">
        <v>52128089</v>
      </c>
    </row>
    <row r="188" spans="2:4">
      <c r="B188" s="708">
        <v>391</v>
      </c>
      <c r="C188" s="709" t="s">
        <v>816</v>
      </c>
      <c r="D188" s="887">
        <v>0</v>
      </c>
    </row>
    <row r="189" spans="2:4">
      <c r="B189" s="708">
        <v>392</v>
      </c>
      <c r="C189" s="709" t="s">
        <v>817</v>
      </c>
      <c r="D189" s="887">
        <v>27449300</v>
      </c>
    </row>
    <row r="190" spans="2:4">
      <c r="B190" s="708">
        <v>393</v>
      </c>
      <c r="C190" s="709" t="s">
        <v>818</v>
      </c>
      <c r="D190" s="887">
        <v>0</v>
      </c>
    </row>
    <row r="191" spans="2:4">
      <c r="B191" s="708">
        <v>394</v>
      </c>
      <c r="C191" s="709" t="s">
        <v>819</v>
      </c>
      <c r="D191" s="887">
        <v>0</v>
      </c>
    </row>
    <row r="192" spans="2:4">
      <c r="B192" s="708">
        <v>395</v>
      </c>
      <c r="C192" s="709" t="s">
        <v>820</v>
      </c>
      <c r="D192" s="887">
        <v>852199</v>
      </c>
    </row>
    <row r="193" spans="2:4">
      <c r="B193" s="708">
        <v>396</v>
      </c>
      <c r="C193" s="709" t="s">
        <v>821</v>
      </c>
      <c r="D193" s="887">
        <v>10848</v>
      </c>
    </row>
    <row r="194" spans="2:4">
      <c r="B194" s="708">
        <v>397</v>
      </c>
      <c r="C194" s="709" t="s">
        <v>822</v>
      </c>
      <c r="D194" s="887">
        <v>0</v>
      </c>
    </row>
    <row r="195" spans="2:4">
      <c r="B195" s="888">
        <v>398</v>
      </c>
      <c r="C195" s="889" t="s">
        <v>823</v>
      </c>
      <c r="D195" s="890">
        <v>22767401</v>
      </c>
    </row>
    <row r="196" spans="2:4">
      <c r="B196" s="708">
        <v>399</v>
      </c>
      <c r="C196" s="709" t="s">
        <v>824</v>
      </c>
      <c r="D196" s="887">
        <v>1048341</v>
      </c>
    </row>
    <row r="197" spans="2:4">
      <c r="B197" s="703" t="s">
        <v>825</v>
      </c>
      <c r="C197" s="704"/>
      <c r="D197" s="705">
        <v>252271924</v>
      </c>
    </row>
    <row r="198" spans="2:4">
      <c r="B198" s="706" t="s">
        <v>826</v>
      </c>
      <c r="C198" s="704"/>
      <c r="D198" s="707">
        <v>7472321</v>
      </c>
    </row>
    <row r="199" spans="2:4">
      <c r="B199" s="708">
        <v>411</v>
      </c>
      <c r="C199" s="709" t="s">
        <v>827</v>
      </c>
      <c r="D199" s="887">
        <v>7472321</v>
      </c>
    </row>
    <row r="200" spans="2:4">
      <c r="B200" s="708">
        <v>412</v>
      </c>
      <c r="C200" s="709" t="s">
        <v>828</v>
      </c>
      <c r="D200" s="887">
        <v>0</v>
      </c>
    </row>
    <row r="201" spans="2:4">
      <c r="B201" s="708">
        <v>413</v>
      </c>
      <c r="C201" s="709" t="s">
        <v>829</v>
      </c>
      <c r="D201" s="887">
        <v>0</v>
      </c>
    </row>
    <row r="202" spans="2:4">
      <c r="B202" s="708">
        <v>414</v>
      </c>
      <c r="C202" s="709" t="s">
        <v>830</v>
      </c>
      <c r="D202" s="887">
        <v>0</v>
      </c>
    </row>
    <row r="203" spans="2:4">
      <c r="B203" s="708">
        <v>415</v>
      </c>
      <c r="C203" s="709" t="s">
        <v>831</v>
      </c>
      <c r="D203" s="707">
        <v>0</v>
      </c>
    </row>
    <row r="204" spans="2:4" ht="16.149999999999999" customHeight="1">
      <c r="B204" s="708">
        <v>416</v>
      </c>
      <c r="C204" s="709" t="s">
        <v>832</v>
      </c>
      <c r="D204" s="707">
        <v>0</v>
      </c>
    </row>
    <row r="205" spans="2:4">
      <c r="B205" s="708">
        <v>417</v>
      </c>
      <c r="C205" s="709" t="s">
        <v>833</v>
      </c>
      <c r="D205" s="707">
        <v>0</v>
      </c>
    </row>
    <row r="206" spans="2:4">
      <c r="B206" s="708">
        <v>418</v>
      </c>
      <c r="C206" s="709" t="s">
        <v>834</v>
      </c>
      <c r="D206" s="707">
        <v>0</v>
      </c>
    </row>
    <row r="207" spans="2:4">
      <c r="B207" s="708">
        <v>419</v>
      </c>
      <c r="C207" s="709" t="s">
        <v>835</v>
      </c>
      <c r="D207" s="707">
        <v>0</v>
      </c>
    </row>
    <row r="208" spans="2:4">
      <c r="B208" s="706" t="s">
        <v>836</v>
      </c>
      <c r="C208" s="704"/>
      <c r="D208" s="707">
        <v>58850984</v>
      </c>
    </row>
    <row r="209" spans="2:4">
      <c r="B209" s="708">
        <v>421</v>
      </c>
      <c r="C209" s="709" t="s">
        <v>837</v>
      </c>
      <c r="D209" s="887">
        <v>58850984</v>
      </c>
    </row>
    <row r="210" spans="2:4">
      <c r="B210" s="708">
        <v>422</v>
      </c>
      <c r="C210" s="709" t="s">
        <v>838</v>
      </c>
      <c r="D210" s="887">
        <v>0</v>
      </c>
    </row>
    <row r="211" spans="2:4">
      <c r="B211" s="708">
        <v>423</v>
      </c>
      <c r="C211" s="709" t="s">
        <v>839</v>
      </c>
      <c r="D211" s="887">
        <v>0</v>
      </c>
    </row>
    <row r="212" spans="2:4">
      <c r="B212" s="708">
        <v>424</v>
      </c>
      <c r="C212" s="709" t="s">
        <v>840</v>
      </c>
      <c r="D212" s="887">
        <v>0</v>
      </c>
    </row>
    <row r="213" spans="2:4">
      <c r="B213" s="708">
        <v>425</v>
      </c>
      <c r="C213" s="709" t="s">
        <v>841</v>
      </c>
      <c r="D213" s="887">
        <v>0</v>
      </c>
    </row>
    <row r="214" spans="2:4">
      <c r="B214" s="706" t="s">
        <v>842</v>
      </c>
      <c r="C214" s="704"/>
      <c r="D214" s="707">
        <v>13495</v>
      </c>
    </row>
    <row r="215" spans="2:4">
      <c r="B215" s="708">
        <v>431</v>
      </c>
      <c r="C215" s="709" t="s">
        <v>843</v>
      </c>
      <c r="D215" s="887">
        <v>0</v>
      </c>
    </row>
    <row r="216" spans="2:4">
      <c r="B216" s="708">
        <v>432</v>
      </c>
      <c r="C216" s="709" t="s">
        <v>844</v>
      </c>
      <c r="D216" s="887">
        <v>0</v>
      </c>
    </row>
    <row r="217" spans="2:4">
      <c r="B217" s="708">
        <v>433</v>
      </c>
      <c r="C217" s="709" t="s">
        <v>845</v>
      </c>
      <c r="D217" s="887">
        <v>0</v>
      </c>
    </row>
    <row r="218" spans="2:4">
      <c r="B218" s="708">
        <v>434</v>
      </c>
      <c r="C218" s="709" t="s">
        <v>846</v>
      </c>
      <c r="D218" s="887">
        <v>0</v>
      </c>
    </row>
    <row r="219" spans="2:4">
      <c r="B219" s="708">
        <v>435</v>
      </c>
      <c r="C219" s="709" t="s">
        <v>847</v>
      </c>
      <c r="D219" s="887">
        <v>0</v>
      </c>
    </row>
    <row r="220" spans="2:4">
      <c r="B220" s="708">
        <v>436</v>
      </c>
      <c r="C220" s="709" t="s">
        <v>848</v>
      </c>
      <c r="D220" s="887">
        <v>13495</v>
      </c>
    </row>
    <row r="221" spans="2:4">
      <c r="B221" s="708">
        <v>437</v>
      </c>
      <c r="C221" s="709" t="s">
        <v>849</v>
      </c>
      <c r="D221" s="887">
        <v>0</v>
      </c>
    </row>
    <row r="222" spans="2:4">
      <c r="B222" s="708">
        <v>438</v>
      </c>
      <c r="C222" s="709" t="s">
        <v>850</v>
      </c>
      <c r="D222" s="887">
        <v>0</v>
      </c>
    </row>
    <row r="223" spans="2:4">
      <c r="B223" s="708">
        <v>439</v>
      </c>
      <c r="C223" s="709" t="s">
        <v>851</v>
      </c>
      <c r="D223" s="887">
        <v>0</v>
      </c>
    </row>
    <row r="224" spans="2:4">
      <c r="B224" s="706" t="s">
        <v>852</v>
      </c>
      <c r="C224" s="704"/>
      <c r="D224" s="707">
        <v>137521731</v>
      </c>
    </row>
    <row r="225" spans="2:4">
      <c r="B225" s="708">
        <v>441</v>
      </c>
      <c r="C225" s="709" t="s">
        <v>853</v>
      </c>
      <c r="D225" s="887">
        <v>137261731</v>
      </c>
    </row>
    <row r="226" spans="2:4">
      <c r="B226" s="708">
        <v>442</v>
      </c>
      <c r="C226" s="709" t="s">
        <v>854</v>
      </c>
      <c r="D226" s="887">
        <v>0</v>
      </c>
    </row>
    <row r="227" spans="2:4">
      <c r="B227" s="708">
        <v>443</v>
      </c>
      <c r="C227" s="709" t="s">
        <v>855</v>
      </c>
      <c r="D227" s="887">
        <v>0</v>
      </c>
    </row>
    <row r="228" spans="2:4">
      <c r="B228" s="708">
        <v>444</v>
      </c>
      <c r="C228" s="709" t="s">
        <v>856</v>
      </c>
      <c r="D228" s="887">
        <v>0</v>
      </c>
    </row>
    <row r="229" spans="2:4">
      <c r="B229" s="708">
        <v>445</v>
      </c>
      <c r="C229" s="709" t="s">
        <v>857</v>
      </c>
      <c r="D229" s="887">
        <v>260000</v>
      </c>
    </row>
    <row r="230" spans="2:4">
      <c r="B230" s="708">
        <v>446</v>
      </c>
      <c r="C230" s="712" t="s">
        <v>858</v>
      </c>
      <c r="D230" s="887">
        <v>0</v>
      </c>
    </row>
    <row r="231" spans="2:4">
      <c r="B231" s="708">
        <v>447</v>
      </c>
      <c r="C231" s="709" t="s">
        <v>859</v>
      </c>
      <c r="D231" s="887">
        <v>0</v>
      </c>
    </row>
    <row r="232" spans="2:4">
      <c r="B232" s="708">
        <v>448</v>
      </c>
      <c r="C232" s="709" t="s">
        <v>860</v>
      </c>
      <c r="D232" s="887">
        <v>0</v>
      </c>
    </row>
    <row r="233" spans="2:4">
      <c r="B233" s="706" t="s">
        <v>861</v>
      </c>
      <c r="C233" s="704"/>
      <c r="D233" s="707">
        <v>48413393</v>
      </c>
    </row>
    <row r="234" spans="2:4">
      <c r="B234" s="708">
        <v>451</v>
      </c>
      <c r="C234" s="709" t="s">
        <v>862</v>
      </c>
      <c r="D234" s="887">
        <v>0</v>
      </c>
    </row>
    <row r="235" spans="2:4">
      <c r="B235" s="708">
        <v>452</v>
      </c>
      <c r="C235" s="709" t="s">
        <v>863</v>
      </c>
      <c r="D235" s="887">
        <v>48413393</v>
      </c>
    </row>
    <row r="236" spans="2:4">
      <c r="B236" s="708">
        <v>459</v>
      </c>
      <c r="C236" s="709" t="s">
        <v>864</v>
      </c>
      <c r="D236" s="887">
        <v>0</v>
      </c>
    </row>
    <row r="237" spans="2:4">
      <c r="B237" s="706" t="s">
        <v>865</v>
      </c>
      <c r="C237" s="704"/>
      <c r="D237" s="707">
        <v>0</v>
      </c>
    </row>
    <row r="238" spans="2:4">
      <c r="B238" s="708">
        <v>461</v>
      </c>
      <c r="C238" s="709" t="s">
        <v>866</v>
      </c>
      <c r="D238" s="887">
        <v>0</v>
      </c>
    </row>
    <row r="239" spans="2:4">
      <c r="B239" s="708">
        <v>462</v>
      </c>
      <c r="C239" s="709" t="s">
        <v>867</v>
      </c>
      <c r="D239" s="887">
        <v>0</v>
      </c>
    </row>
    <row r="240" spans="2:4">
      <c r="B240" s="708">
        <v>463</v>
      </c>
      <c r="C240" s="709" t="s">
        <v>868</v>
      </c>
      <c r="D240" s="887">
        <v>0</v>
      </c>
    </row>
    <row r="241" spans="2:4">
      <c r="B241" s="708">
        <v>464</v>
      </c>
      <c r="C241" s="709" t="s">
        <v>869</v>
      </c>
      <c r="D241" s="887">
        <v>0</v>
      </c>
    </row>
    <row r="242" spans="2:4">
      <c r="B242" s="708">
        <v>465</v>
      </c>
      <c r="C242" s="709" t="s">
        <v>870</v>
      </c>
      <c r="D242" s="887">
        <v>0</v>
      </c>
    </row>
    <row r="243" spans="2:4">
      <c r="B243" s="708">
        <v>466</v>
      </c>
      <c r="C243" s="709" t="s">
        <v>871</v>
      </c>
      <c r="D243" s="887">
        <v>0</v>
      </c>
    </row>
    <row r="244" spans="2:4">
      <c r="B244" s="708">
        <v>469</v>
      </c>
      <c r="C244" s="709" t="s">
        <v>872</v>
      </c>
      <c r="D244" s="887">
        <v>0</v>
      </c>
    </row>
    <row r="245" spans="2:4">
      <c r="B245" s="706" t="s">
        <v>873</v>
      </c>
      <c r="C245" s="704"/>
      <c r="D245" s="707">
        <v>0</v>
      </c>
    </row>
    <row r="246" spans="2:4">
      <c r="B246" s="708">
        <v>471</v>
      </c>
      <c r="C246" s="709" t="s">
        <v>874</v>
      </c>
      <c r="D246" s="887">
        <v>0</v>
      </c>
    </row>
    <row r="247" spans="2:4">
      <c r="B247" s="706" t="s">
        <v>875</v>
      </c>
      <c r="C247" s="704"/>
      <c r="D247" s="707">
        <v>0</v>
      </c>
    </row>
    <row r="248" spans="2:4">
      <c r="B248" s="708">
        <v>481</v>
      </c>
      <c r="C248" s="709" t="s">
        <v>876</v>
      </c>
      <c r="D248" s="887">
        <v>0</v>
      </c>
    </row>
    <row r="249" spans="2:4">
      <c r="B249" s="708">
        <v>482</v>
      </c>
      <c r="C249" s="709" t="s">
        <v>877</v>
      </c>
      <c r="D249" s="887">
        <v>0</v>
      </c>
    </row>
    <row r="250" spans="2:4">
      <c r="B250" s="708">
        <v>483</v>
      </c>
      <c r="C250" s="709" t="s">
        <v>878</v>
      </c>
      <c r="D250" s="887">
        <v>0</v>
      </c>
    </row>
    <row r="251" spans="2:4">
      <c r="B251" s="708">
        <v>484</v>
      </c>
      <c r="C251" s="709" t="s">
        <v>879</v>
      </c>
      <c r="D251" s="887">
        <v>0</v>
      </c>
    </row>
    <row r="252" spans="2:4">
      <c r="B252" s="708">
        <v>485</v>
      </c>
      <c r="C252" s="709" t="s">
        <v>880</v>
      </c>
      <c r="D252" s="887">
        <v>0</v>
      </c>
    </row>
    <row r="253" spans="2:4">
      <c r="B253" s="706" t="s">
        <v>881</v>
      </c>
      <c r="C253" s="704"/>
      <c r="D253" s="707">
        <v>0</v>
      </c>
    </row>
    <row r="254" spans="2:4">
      <c r="B254" s="708">
        <v>491</v>
      </c>
      <c r="C254" s="709" t="s">
        <v>882</v>
      </c>
      <c r="D254" s="887">
        <v>0</v>
      </c>
    </row>
    <row r="255" spans="2:4">
      <c r="B255" s="708">
        <v>492</v>
      </c>
      <c r="C255" s="709" t="s">
        <v>883</v>
      </c>
      <c r="D255" s="887">
        <v>0</v>
      </c>
    </row>
    <row r="256" spans="2:4">
      <c r="B256" s="708">
        <v>493</v>
      </c>
      <c r="C256" s="709" t="s">
        <v>884</v>
      </c>
      <c r="D256" s="887">
        <v>0</v>
      </c>
    </row>
    <row r="257" spans="2:7" s="628" customFormat="1">
      <c r="B257" s="905" t="s">
        <v>885</v>
      </c>
      <c r="C257" s="904"/>
      <c r="D257" s="906">
        <v>17543279</v>
      </c>
      <c r="F257" s="697"/>
      <c r="G257" s="697"/>
    </row>
    <row r="258" spans="2:7" s="628" customFormat="1">
      <c r="B258" s="706" t="s">
        <v>886</v>
      </c>
      <c r="C258" s="704"/>
      <c r="D258" s="707">
        <v>2782501</v>
      </c>
      <c r="F258" s="697"/>
      <c r="G258" s="697"/>
    </row>
    <row r="259" spans="2:7" s="628" customFormat="1">
      <c r="B259" s="708">
        <v>511</v>
      </c>
      <c r="C259" s="709" t="s">
        <v>887</v>
      </c>
      <c r="D259" s="887">
        <v>1017971</v>
      </c>
      <c r="F259" s="697"/>
      <c r="G259" s="697"/>
    </row>
    <row r="260" spans="2:7" s="628" customFormat="1">
      <c r="B260" s="708">
        <v>512</v>
      </c>
      <c r="C260" s="709" t="s">
        <v>888</v>
      </c>
      <c r="D260" s="887">
        <v>0</v>
      </c>
      <c r="F260" s="697"/>
      <c r="G260" s="697"/>
    </row>
    <row r="261" spans="2:7" s="628" customFormat="1">
      <c r="B261" s="708">
        <v>513</v>
      </c>
      <c r="C261" s="709" t="s">
        <v>889</v>
      </c>
      <c r="D261" s="887">
        <v>0</v>
      </c>
      <c r="F261" s="697"/>
      <c r="G261" s="697"/>
    </row>
    <row r="262" spans="2:7" s="628" customFormat="1">
      <c r="B262" s="708">
        <v>514</v>
      </c>
      <c r="C262" s="709" t="s">
        <v>890</v>
      </c>
      <c r="D262" s="887">
        <v>0</v>
      </c>
      <c r="F262" s="697"/>
      <c r="G262" s="697"/>
    </row>
    <row r="263" spans="2:7" s="628" customFormat="1">
      <c r="B263" s="708">
        <v>515</v>
      </c>
      <c r="C263" s="709" t="s">
        <v>891</v>
      </c>
      <c r="D263" s="887">
        <v>1764530</v>
      </c>
      <c r="F263" s="697"/>
      <c r="G263" s="697"/>
    </row>
    <row r="264" spans="2:7" s="628" customFormat="1">
      <c r="B264" s="708">
        <v>519</v>
      </c>
      <c r="C264" s="709" t="s">
        <v>892</v>
      </c>
      <c r="D264" s="887">
        <v>0</v>
      </c>
      <c r="F264" s="697"/>
      <c r="G264" s="697"/>
    </row>
    <row r="265" spans="2:7" s="628" customFormat="1">
      <c r="B265" s="706" t="s">
        <v>893</v>
      </c>
      <c r="C265" s="704"/>
      <c r="D265" s="707">
        <v>23098</v>
      </c>
      <c r="F265" s="697"/>
      <c r="G265" s="697"/>
    </row>
    <row r="266" spans="2:7" s="628" customFormat="1">
      <c r="B266" s="708">
        <v>521</v>
      </c>
      <c r="C266" s="709" t="s">
        <v>894</v>
      </c>
      <c r="D266" s="887">
        <v>23098</v>
      </c>
      <c r="F266" s="697"/>
      <c r="G266" s="697"/>
    </row>
    <row r="267" spans="2:7" s="628" customFormat="1">
      <c r="B267" s="708">
        <v>522</v>
      </c>
      <c r="C267" s="709" t="s">
        <v>895</v>
      </c>
      <c r="D267" s="887">
        <v>0</v>
      </c>
      <c r="F267" s="697"/>
      <c r="G267" s="697"/>
    </row>
    <row r="268" spans="2:7" s="628" customFormat="1">
      <c r="B268" s="708">
        <v>523</v>
      </c>
      <c r="C268" s="709" t="s">
        <v>896</v>
      </c>
      <c r="D268" s="887">
        <v>0</v>
      </c>
      <c r="F268" s="697"/>
      <c r="G268" s="697"/>
    </row>
    <row r="269" spans="2:7" s="628" customFormat="1">
      <c r="B269" s="708">
        <v>529</v>
      </c>
      <c r="C269" s="709" t="s">
        <v>897</v>
      </c>
      <c r="D269" s="887">
        <v>0</v>
      </c>
      <c r="F269" s="697"/>
      <c r="G269" s="697"/>
    </row>
    <row r="270" spans="2:7" s="628" customFormat="1">
      <c r="B270" s="706" t="s">
        <v>898</v>
      </c>
      <c r="C270" s="704"/>
      <c r="D270" s="707">
        <v>6500000</v>
      </c>
      <c r="F270" s="697"/>
      <c r="G270" s="697"/>
    </row>
    <row r="271" spans="2:7" s="628" customFormat="1">
      <c r="B271" s="708">
        <v>531</v>
      </c>
      <c r="C271" s="709" t="s">
        <v>899</v>
      </c>
      <c r="D271" s="887">
        <v>6500000</v>
      </c>
      <c r="F271" s="697"/>
      <c r="G271" s="697"/>
    </row>
    <row r="272" spans="2:7" s="628" customFormat="1">
      <c r="B272" s="708">
        <v>532</v>
      </c>
      <c r="C272" s="709" t="s">
        <v>900</v>
      </c>
      <c r="D272" s="887">
        <v>0</v>
      </c>
      <c r="F272" s="697"/>
      <c r="G272" s="697"/>
    </row>
    <row r="273" spans="2:7" s="628" customFormat="1">
      <c r="B273" s="706" t="s">
        <v>901</v>
      </c>
      <c r="C273" s="704"/>
      <c r="D273" s="707">
        <v>7000000</v>
      </c>
      <c r="F273" s="697"/>
      <c r="G273" s="697"/>
    </row>
    <row r="274" spans="2:7" s="628" customFormat="1">
      <c r="B274" s="708">
        <v>541</v>
      </c>
      <c r="C274" s="709" t="s">
        <v>902</v>
      </c>
      <c r="D274" s="887">
        <v>7000000</v>
      </c>
      <c r="F274" s="697"/>
      <c r="G274" s="697"/>
    </row>
    <row r="275" spans="2:7" s="628" customFormat="1">
      <c r="B275" s="708">
        <v>542</v>
      </c>
      <c r="C275" s="709" t="s">
        <v>903</v>
      </c>
      <c r="D275" s="887">
        <v>0</v>
      </c>
      <c r="F275" s="697"/>
      <c r="G275" s="697"/>
    </row>
    <row r="276" spans="2:7" s="628" customFormat="1">
      <c r="B276" s="708">
        <v>543</v>
      </c>
      <c r="C276" s="709" t="s">
        <v>904</v>
      </c>
      <c r="D276" s="887">
        <v>0</v>
      </c>
      <c r="F276" s="697"/>
      <c r="G276" s="697"/>
    </row>
    <row r="277" spans="2:7" s="628" customFormat="1">
      <c r="B277" s="708">
        <v>544</v>
      </c>
      <c r="C277" s="709" t="s">
        <v>905</v>
      </c>
      <c r="D277" s="887">
        <v>0</v>
      </c>
      <c r="F277" s="697"/>
      <c r="G277" s="697"/>
    </row>
    <row r="278" spans="2:7" s="628" customFormat="1">
      <c r="B278" s="708">
        <v>545</v>
      </c>
      <c r="C278" s="709" t="s">
        <v>906</v>
      </c>
      <c r="D278" s="887">
        <v>0</v>
      </c>
      <c r="F278" s="697"/>
      <c r="G278" s="697"/>
    </row>
    <row r="279" spans="2:7" s="628" customFormat="1">
      <c r="B279" s="708">
        <v>549</v>
      </c>
      <c r="C279" s="709" t="s">
        <v>907</v>
      </c>
      <c r="D279" s="887">
        <v>0</v>
      </c>
      <c r="F279" s="697"/>
      <c r="G279" s="697"/>
    </row>
    <row r="280" spans="2:7" s="628" customFormat="1">
      <c r="B280" s="706" t="s">
        <v>908</v>
      </c>
      <c r="C280" s="704"/>
      <c r="D280" s="707">
        <v>0</v>
      </c>
      <c r="F280" s="697"/>
      <c r="G280" s="697"/>
    </row>
    <row r="281" spans="2:7" s="628" customFormat="1">
      <c r="B281" s="708">
        <v>551</v>
      </c>
      <c r="C281" s="709" t="s">
        <v>909</v>
      </c>
      <c r="D281" s="887">
        <v>0</v>
      </c>
      <c r="F281" s="697"/>
      <c r="G281" s="697"/>
    </row>
    <row r="282" spans="2:7" s="628" customFormat="1">
      <c r="B282" s="706" t="s">
        <v>910</v>
      </c>
      <c r="C282" s="704"/>
      <c r="D282" s="707">
        <v>1237680</v>
      </c>
      <c r="F282" s="697"/>
      <c r="G282" s="697"/>
    </row>
    <row r="283" spans="2:7" s="628" customFormat="1">
      <c r="B283" s="708">
        <v>561</v>
      </c>
      <c r="C283" s="709" t="s">
        <v>911</v>
      </c>
      <c r="D283" s="887">
        <v>0</v>
      </c>
      <c r="F283" s="697"/>
      <c r="G283" s="697"/>
    </row>
    <row r="284" spans="2:7" s="628" customFormat="1">
      <c r="B284" s="708">
        <v>562</v>
      </c>
      <c r="C284" s="709" t="s">
        <v>912</v>
      </c>
      <c r="D284" s="887">
        <v>910002</v>
      </c>
      <c r="F284" s="697"/>
      <c r="G284" s="697"/>
    </row>
    <row r="285" spans="2:7" s="628" customFormat="1">
      <c r="B285" s="708">
        <v>563</v>
      </c>
      <c r="C285" s="709" t="s">
        <v>913</v>
      </c>
      <c r="D285" s="887">
        <v>0</v>
      </c>
      <c r="F285" s="697"/>
      <c r="G285" s="697"/>
    </row>
    <row r="286" spans="2:7" s="628" customFormat="1">
      <c r="B286" s="708">
        <v>564</v>
      </c>
      <c r="C286" s="709" t="s">
        <v>914</v>
      </c>
      <c r="D286" s="887">
        <v>245954</v>
      </c>
      <c r="E286" s="713"/>
      <c r="F286" s="697"/>
      <c r="G286" s="697"/>
    </row>
    <row r="287" spans="2:7" s="628" customFormat="1">
      <c r="B287" s="708">
        <v>565</v>
      </c>
      <c r="C287" s="709" t="s">
        <v>915</v>
      </c>
      <c r="D287" s="887">
        <v>0</v>
      </c>
      <c r="F287" s="697"/>
      <c r="G287" s="697"/>
    </row>
    <row r="288" spans="2:7" s="628" customFormat="1">
      <c r="B288" s="708">
        <v>566</v>
      </c>
      <c r="C288" s="709" t="s">
        <v>916</v>
      </c>
      <c r="D288" s="887">
        <v>37524</v>
      </c>
      <c r="F288" s="697"/>
      <c r="G288" s="697"/>
    </row>
    <row r="289" spans="2:7" s="628" customFormat="1">
      <c r="B289" s="708">
        <v>567</v>
      </c>
      <c r="C289" s="709" t="s">
        <v>917</v>
      </c>
      <c r="D289" s="887">
        <v>0</v>
      </c>
      <c r="F289" s="697"/>
      <c r="G289" s="697"/>
    </row>
    <row r="290" spans="2:7" s="628" customFormat="1">
      <c r="B290" s="708">
        <v>569</v>
      </c>
      <c r="C290" s="709" t="s">
        <v>918</v>
      </c>
      <c r="D290" s="887">
        <v>44200</v>
      </c>
      <c r="F290" s="697"/>
      <c r="G290" s="697"/>
    </row>
    <row r="291" spans="2:7" s="628" customFormat="1">
      <c r="B291" s="706" t="s">
        <v>919</v>
      </c>
      <c r="C291" s="704"/>
      <c r="D291" s="707">
        <v>0</v>
      </c>
      <c r="F291" s="697"/>
      <c r="G291" s="697"/>
    </row>
    <row r="292" spans="2:7" s="628" customFormat="1">
      <c r="B292" s="708">
        <v>571</v>
      </c>
      <c r="C292" s="709" t="s">
        <v>920</v>
      </c>
      <c r="D292" s="887">
        <v>0</v>
      </c>
      <c r="F292" s="697"/>
      <c r="G292" s="697"/>
    </row>
    <row r="293" spans="2:7" s="628" customFormat="1">
      <c r="B293" s="708">
        <v>572</v>
      </c>
      <c r="C293" s="709" t="s">
        <v>921</v>
      </c>
      <c r="D293" s="887">
        <v>0</v>
      </c>
      <c r="F293" s="697"/>
      <c r="G293" s="697"/>
    </row>
    <row r="294" spans="2:7" s="628" customFormat="1">
      <c r="B294" s="708">
        <v>573</v>
      </c>
      <c r="C294" s="709" t="s">
        <v>922</v>
      </c>
      <c r="D294" s="887">
        <v>0</v>
      </c>
      <c r="F294" s="697"/>
      <c r="G294" s="697"/>
    </row>
    <row r="295" spans="2:7" s="628" customFormat="1">
      <c r="B295" s="708">
        <v>574</v>
      </c>
      <c r="C295" s="709" t="s">
        <v>923</v>
      </c>
      <c r="D295" s="887">
        <v>0</v>
      </c>
      <c r="F295" s="697"/>
      <c r="G295" s="697"/>
    </row>
    <row r="296" spans="2:7" s="628" customFormat="1">
      <c r="B296" s="708">
        <v>575</v>
      </c>
      <c r="C296" s="709" t="s">
        <v>924</v>
      </c>
      <c r="D296" s="887">
        <v>0</v>
      </c>
      <c r="F296" s="697"/>
      <c r="G296" s="697"/>
    </row>
    <row r="297" spans="2:7" s="628" customFormat="1">
      <c r="B297" s="708">
        <v>576</v>
      </c>
      <c r="C297" s="709" t="s">
        <v>925</v>
      </c>
      <c r="D297" s="887">
        <v>0</v>
      </c>
      <c r="F297" s="697"/>
      <c r="G297" s="697"/>
    </row>
    <row r="298" spans="2:7" s="628" customFormat="1">
      <c r="B298" s="708">
        <v>577</v>
      </c>
      <c r="C298" s="709" t="s">
        <v>926</v>
      </c>
      <c r="D298" s="887">
        <v>0</v>
      </c>
      <c r="F298" s="697"/>
      <c r="G298" s="697"/>
    </row>
    <row r="299" spans="2:7" s="628" customFormat="1">
      <c r="B299" s="708">
        <v>578</v>
      </c>
      <c r="C299" s="709" t="s">
        <v>927</v>
      </c>
      <c r="D299" s="887">
        <v>0</v>
      </c>
      <c r="F299" s="697"/>
      <c r="G299" s="697"/>
    </row>
    <row r="300" spans="2:7" s="628" customFormat="1">
      <c r="B300" s="708">
        <v>579</v>
      </c>
      <c r="C300" s="709" t="s">
        <v>928</v>
      </c>
      <c r="D300" s="887">
        <v>0</v>
      </c>
      <c r="F300" s="697"/>
      <c r="G300" s="697"/>
    </row>
    <row r="301" spans="2:7" s="628" customFormat="1">
      <c r="B301" s="706" t="s">
        <v>929</v>
      </c>
      <c r="C301" s="704"/>
      <c r="D301" s="707">
        <v>0</v>
      </c>
      <c r="F301" s="697"/>
      <c r="G301" s="697"/>
    </row>
    <row r="302" spans="2:7" s="628" customFormat="1">
      <c r="B302" s="708">
        <v>581</v>
      </c>
      <c r="C302" s="709" t="s">
        <v>930</v>
      </c>
      <c r="D302" s="887">
        <v>0</v>
      </c>
      <c r="F302" s="697"/>
      <c r="G302" s="697"/>
    </row>
    <row r="303" spans="2:7" s="628" customFormat="1">
      <c r="B303" s="708">
        <v>582</v>
      </c>
      <c r="C303" s="709" t="s">
        <v>931</v>
      </c>
      <c r="D303" s="887">
        <v>0</v>
      </c>
      <c r="F303" s="697"/>
      <c r="G303" s="697"/>
    </row>
    <row r="304" spans="2:7" s="628" customFormat="1">
      <c r="B304" s="708">
        <v>583</v>
      </c>
      <c r="C304" s="709" t="s">
        <v>932</v>
      </c>
      <c r="D304" s="887">
        <v>0</v>
      </c>
      <c r="F304" s="697"/>
      <c r="G304" s="697"/>
    </row>
    <row r="305" spans="2:7" s="628" customFormat="1">
      <c r="B305" s="708">
        <v>589</v>
      </c>
      <c r="C305" s="709" t="s">
        <v>933</v>
      </c>
      <c r="D305" s="887">
        <v>0</v>
      </c>
      <c r="F305" s="697"/>
      <c r="G305" s="697"/>
    </row>
    <row r="306" spans="2:7" s="628" customFormat="1">
      <c r="B306" s="706" t="s">
        <v>934</v>
      </c>
      <c r="C306" s="704"/>
      <c r="D306" s="707">
        <v>0</v>
      </c>
      <c r="F306" s="697"/>
      <c r="G306" s="697"/>
    </row>
    <row r="307" spans="2:7" s="628" customFormat="1">
      <c r="B307" s="708">
        <v>591</v>
      </c>
      <c r="C307" s="709" t="s">
        <v>935</v>
      </c>
      <c r="D307" s="887">
        <v>0</v>
      </c>
      <c r="F307" s="697"/>
      <c r="G307" s="697"/>
    </row>
    <row r="308" spans="2:7" s="628" customFormat="1">
      <c r="B308" s="708">
        <v>592</v>
      </c>
      <c r="C308" s="709" t="s">
        <v>936</v>
      </c>
      <c r="D308" s="887">
        <v>0</v>
      </c>
      <c r="F308" s="697"/>
      <c r="G308" s="697"/>
    </row>
    <row r="309" spans="2:7" s="628" customFormat="1">
      <c r="B309" s="708">
        <v>593</v>
      </c>
      <c r="C309" s="709" t="s">
        <v>937</v>
      </c>
      <c r="D309" s="887">
        <v>0</v>
      </c>
      <c r="F309" s="697"/>
      <c r="G309" s="697"/>
    </row>
    <row r="310" spans="2:7" s="628" customFormat="1">
      <c r="B310" s="708">
        <v>594</v>
      </c>
      <c r="C310" s="709" t="s">
        <v>938</v>
      </c>
      <c r="D310" s="887">
        <v>0</v>
      </c>
      <c r="F310" s="697"/>
      <c r="G310" s="697"/>
    </row>
    <row r="311" spans="2:7" s="628" customFormat="1">
      <c r="B311" s="708">
        <v>595</v>
      </c>
      <c r="C311" s="709" t="s">
        <v>939</v>
      </c>
      <c r="D311" s="887">
        <v>0</v>
      </c>
      <c r="F311" s="697"/>
      <c r="G311" s="697"/>
    </row>
    <row r="312" spans="2:7" s="628" customFormat="1">
      <c r="B312" s="708">
        <v>596</v>
      </c>
      <c r="C312" s="709" t="s">
        <v>940</v>
      </c>
      <c r="D312" s="887">
        <v>0</v>
      </c>
      <c r="F312" s="697"/>
      <c r="G312" s="697"/>
    </row>
    <row r="313" spans="2:7" s="628" customFormat="1">
      <c r="B313" s="708">
        <v>597</v>
      </c>
      <c r="C313" s="709" t="s">
        <v>941</v>
      </c>
      <c r="D313" s="887">
        <v>0</v>
      </c>
      <c r="F313" s="697"/>
      <c r="G313" s="697"/>
    </row>
    <row r="314" spans="2:7" s="628" customFormat="1">
      <c r="B314" s="708">
        <v>598</v>
      </c>
      <c r="C314" s="709" t="s">
        <v>942</v>
      </c>
      <c r="D314" s="887">
        <v>0</v>
      </c>
      <c r="F314" s="697"/>
      <c r="G314" s="697"/>
    </row>
    <row r="315" spans="2:7" s="628" customFormat="1">
      <c r="B315" s="708">
        <v>599</v>
      </c>
      <c r="C315" s="709" t="s">
        <v>943</v>
      </c>
      <c r="D315" s="887">
        <v>0</v>
      </c>
      <c r="F315" s="697"/>
      <c r="G315" s="697"/>
    </row>
    <row r="316" spans="2:7" s="628" customFormat="1">
      <c r="B316" s="703" t="s">
        <v>944</v>
      </c>
      <c r="C316" s="704"/>
      <c r="D316" s="705">
        <v>0</v>
      </c>
      <c r="F316" s="697"/>
      <c r="G316" s="697"/>
    </row>
    <row r="317" spans="2:7" s="628" customFormat="1">
      <c r="B317" s="706" t="s">
        <v>945</v>
      </c>
      <c r="C317" s="704"/>
      <c r="D317" s="707">
        <v>0</v>
      </c>
      <c r="F317" s="697"/>
      <c r="G317" s="697"/>
    </row>
    <row r="318" spans="2:7" s="628" customFormat="1">
      <c r="B318" s="708">
        <v>611</v>
      </c>
      <c r="C318" s="709" t="s">
        <v>946</v>
      </c>
      <c r="D318" s="887">
        <v>0</v>
      </c>
      <c r="F318" s="697"/>
      <c r="G318" s="697"/>
    </row>
    <row r="319" spans="2:7" s="628" customFormat="1">
      <c r="B319" s="888">
        <v>612</v>
      </c>
      <c r="C319" s="889" t="s">
        <v>947</v>
      </c>
      <c r="D319" s="890">
        <v>0</v>
      </c>
      <c r="F319" s="697"/>
      <c r="G319" s="697"/>
    </row>
    <row r="320" spans="2:7" s="628" customFormat="1" ht="15.75" customHeight="1">
      <c r="B320" s="708">
        <v>613</v>
      </c>
      <c r="C320" s="709" t="s">
        <v>948</v>
      </c>
      <c r="D320" s="887">
        <v>0</v>
      </c>
      <c r="F320" s="697"/>
      <c r="G320" s="697"/>
    </row>
    <row r="321" spans="2:7" s="628" customFormat="1">
      <c r="B321" s="708">
        <v>614</v>
      </c>
      <c r="C321" s="709" t="s">
        <v>949</v>
      </c>
      <c r="D321" s="887">
        <v>0</v>
      </c>
      <c r="F321" s="697"/>
      <c r="G321" s="697"/>
    </row>
    <row r="322" spans="2:7" s="628" customFormat="1">
      <c r="B322" s="708">
        <v>615</v>
      </c>
      <c r="C322" s="709" t="s">
        <v>950</v>
      </c>
      <c r="D322" s="887">
        <v>0</v>
      </c>
      <c r="F322" s="697"/>
      <c r="G322" s="697"/>
    </row>
    <row r="323" spans="2:7" s="628" customFormat="1">
      <c r="B323" s="708">
        <v>616</v>
      </c>
      <c r="C323" s="709" t="s">
        <v>951</v>
      </c>
      <c r="D323" s="887">
        <v>0</v>
      </c>
      <c r="F323" s="697"/>
      <c r="G323" s="697"/>
    </row>
    <row r="324" spans="2:7" s="628" customFormat="1">
      <c r="B324" s="708">
        <v>617</v>
      </c>
      <c r="C324" s="709" t="s">
        <v>952</v>
      </c>
      <c r="D324" s="887">
        <v>0</v>
      </c>
      <c r="F324" s="697"/>
      <c r="G324" s="697"/>
    </row>
    <row r="325" spans="2:7" s="628" customFormat="1">
      <c r="B325" s="708">
        <v>619</v>
      </c>
      <c r="C325" s="709" t="s">
        <v>953</v>
      </c>
      <c r="D325" s="887">
        <v>0</v>
      </c>
      <c r="F325" s="697"/>
      <c r="G325" s="697"/>
    </row>
    <row r="326" spans="2:7" s="628" customFormat="1">
      <c r="B326" s="706" t="s">
        <v>954</v>
      </c>
      <c r="C326" s="704"/>
      <c r="D326" s="707">
        <v>0</v>
      </c>
      <c r="F326" s="697"/>
      <c r="G326" s="697"/>
    </row>
    <row r="327" spans="2:7" s="628" customFormat="1">
      <c r="B327" s="708">
        <v>621</v>
      </c>
      <c r="C327" s="709" t="s">
        <v>946</v>
      </c>
      <c r="D327" s="887">
        <v>0</v>
      </c>
      <c r="F327" s="697"/>
      <c r="G327" s="697"/>
    </row>
    <row r="328" spans="2:7" s="628" customFormat="1">
      <c r="B328" s="708">
        <v>622</v>
      </c>
      <c r="C328" s="712" t="s">
        <v>947</v>
      </c>
      <c r="D328" s="892">
        <v>0</v>
      </c>
      <c r="F328" s="697"/>
      <c r="G328" s="697"/>
    </row>
    <row r="329" spans="2:7" s="628" customFormat="1" ht="15.75" customHeight="1">
      <c r="B329" s="714">
        <v>623</v>
      </c>
      <c r="C329" s="709" t="s">
        <v>948</v>
      </c>
      <c r="D329" s="887">
        <v>0</v>
      </c>
      <c r="F329" s="697"/>
      <c r="G329" s="697"/>
    </row>
    <row r="330" spans="2:7" s="628" customFormat="1">
      <c r="B330" s="708">
        <v>624</v>
      </c>
      <c r="C330" s="709" t="s">
        <v>949</v>
      </c>
      <c r="D330" s="887">
        <v>0</v>
      </c>
      <c r="F330" s="697"/>
      <c r="G330" s="697"/>
    </row>
    <row r="331" spans="2:7" s="628" customFormat="1">
      <c r="B331" s="708">
        <v>625</v>
      </c>
      <c r="C331" s="712" t="s">
        <v>950</v>
      </c>
      <c r="D331" s="887">
        <v>0</v>
      </c>
      <c r="F331" s="697"/>
      <c r="G331" s="697"/>
    </row>
    <row r="332" spans="2:7" s="628" customFormat="1">
      <c r="B332" s="708">
        <v>626</v>
      </c>
      <c r="C332" s="709" t="s">
        <v>951</v>
      </c>
      <c r="D332" s="887">
        <v>0</v>
      </c>
      <c r="F332" s="697"/>
      <c r="G332" s="697"/>
    </row>
    <row r="333" spans="2:7" s="628" customFormat="1">
      <c r="B333" s="708">
        <v>627</v>
      </c>
      <c r="C333" s="709" t="s">
        <v>952</v>
      </c>
      <c r="D333" s="887">
        <v>0</v>
      </c>
      <c r="F333" s="697"/>
      <c r="G333" s="697"/>
    </row>
    <row r="334" spans="2:7" s="628" customFormat="1">
      <c r="B334" s="708">
        <v>629</v>
      </c>
      <c r="C334" s="709" t="s">
        <v>953</v>
      </c>
      <c r="D334" s="887">
        <v>0</v>
      </c>
      <c r="F334" s="697"/>
      <c r="G334" s="697"/>
    </row>
    <row r="335" spans="2:7" s="628" customFormat="1">
      <c r="B335" s="706" t="s">
        <v>955</v>
      </c>
      <c r="C335" s="704"/>
      <c r="D335" s="707">
        <v>0</v>
      </c>
      <c r="F335" s="697"/>
      <c r="G335" s="697"/>
    </row>
    <row r="336" spans="2:7" s="628" customFormat="1">
      <c r="B336" s="708">
        <v>631</v>
      </c>
      <c r="C336" s="709" t="s">
        <v>956</v>
      </c>
      <c r="D336" s="887">
        <v>0</v>
      </c>
      <c r="F336" s="697"/>
      <c r="G336" s="697"/>
    </row>
    <row r="337" spans="2:7" s="628" customFormat="1">
      <c r="B337" s="708">
        <v>632</v>
      </c>
      <c r="C337" s="709" t="s">
        <v>957</v>
      </c>
      <c r="D337" s="887">
        <v>0</v>
      </c>
      <c r="F337" s="697"/>
      <c r="G337" s="697"/>
    </row>
    <row r="338" spans="2:7" s="628" customFormat="1">
      <c r="B338" s="703" t="s">
        <v>958</v>
      </c>
      <c r="C338" s="704"/>
      <c r="D338" s="705">
        <v>14257862</v>
      </c>
      <c r="F338" s="697"/>
      <c r="G338" s="697"/>
    </row>
    <row r="339" spans="2:7" s="628" customFormat="1">
      <c r="B339" s="706" t="s">
        <v>959</v>
      </c>
      <c r="C339" s="704"/>
      <c r="D339" s="707">
        <v>0</v>
      </c>
      <c r="F339" s="697"/>
      <c r="G339" s="697"/>
    </row>
    <row r="340" spans="2:7" s="628" customFormat="1">
      <c r="B340" s="708">
        <v>711</v>
      </c>
      <c r="C340" s="709" t="s">
        <v>960</v>
      </c>
      <c r="D340" s="887">
        <v>0</v>
      </c>
      <c r="F340" s="697"/>
      <c r="G340" s="697"/>
    </row>
    <row r="341" spans="2:7" s="628" customFormat="1">
      <c r="B341" s="708">
        <v>712</v>
      </c>
      <c r="C341" s="709" t="s">
        <v>961</v>
      </c>
      <c r="D341" s="887">
        <v>0</v>
      </c>
      <c r="F341" s="697"/>
      <c r="G341" s="697"/>
    </row>
    <row r="342" spans="2:7" s="628" customFormat="1">
      <c r="B342" s="706" t="s">
        <v>962</v>
      </c>
      <c r="C342" s="704"/>
      <c r="D342" s="707">
        <v>0</v>
      </c>
      <c r="F342" s="697"/>
      <c r="G342" s="697"/>
    </row>
    <row r="343" spans="2:7" s="628" customFormat="1">
      <c r="B343" s="708">
        <v>721</v>
      </c>
      <c r="C343" s="709" t="s">
        <v>963</v>
      </c>
      <c r="D343" s="887">
        <v>0</v>
      </c>
      <c r="F343" s="697"/>
      <c r="G343" s="697"/>
    </row>
    <row r="344" spans="2:7" s="628" customFormat="1">
      <c r="B344" s="708">
        <v>722</v>
      </c>
      <c r="C344" s="709" t="s">
        <v>964</v>
      </c>
      <c r="D344" s="887">
        <v>0</v>
      </c>
      <c r="F344" s="697"/>
      <c r="G344" s="697"/>
    </row>
    <row r="345" spans="2:7" s="628" customFormat="1">
      <c r="B345" s="708">
        <v>723</v>
      </c>
      <c r="C345" s="709" t="s">
        <v>965</v>
      </c>
      <c r="D345" s="887">
        <v>0</v>
      </c>
      <c r="F345" s="697"/>
      <c r="G345" s="697"/>
    </row>
    <row r="346" spans="2:7" s="628" customFormat="1">
      <c r="B346" s="708">
        <v>724</v>
      </c>
      <c r="C346" s="709" t="s">
        <v>966</v>
      </c>
      <c r="D346" s="887">
        <v>0</v>
      </c>
      <c r="F346" s="697"/>
      <c r="G346" s="697"/>
    </row>
    <row r="347" spans="2:7" s="628" customFormat="1">
      <c r="B347" s="708">
        <v>725</v>
      </c>
      <c r="C347" s="709" t="s">
        <v>967</v>
      </c>
      <c r="D347" s="887">
        <v>0</v>
      </c>
      <c r="F347" s="697"/>
      <c r="G347" s="697"/>
    </row>
    <row r="348" spans="2:7" s="628" customFormat="1">
      <c r="B348" s="708">
        <v>726</v>
      </c>
      <c r="C348" s="709" t="s">
        <v>968</v>
      </c>
      <c r="D348" s="887">
        <v>0</v>
      </c>
      <c r="F348" s="697"/>
      <c r="G348" s="697"/>
    </row>
    <row r="349" spans="2:7" s="628" customFormat="1">
      <c r="B349" s="708">
        <v>727</v>
      </c>
      <c r="C349" s="709" t="s">
        <v>969</v>
      </c>
      <c r="D349" s="887">
        <v>0</v>
      </c>
      <c r="F349" s="697"/>
      <c r="G349" s="697"/>
    </row>
    <row r="350" spans="2:7" s="628" customFormat="1">
      <c r="B350" s="708">
        <v>728</v>
      </c>
      <c r="C350" s="709" t="s">
        <v>970</v>
      </c>
      <c r="D350" s="887">
        <v>0</v>
      </c>
      <c r="F350" s="697"/>
      <c r="G350" s="697"/>
    </row>
    <row r="351" spans="2:7" s="628" customFormat="1">
      <c r="B351" s="708">
        <v>729</v>
      </c>
      <c r="C351" s="709" t="s">
        <v>971</v>
      </c>
      <c r="D351" s="887">
        <v>0</v>
      </c>
      <c r="F351" s="697"/>
      <c r="G351" s="697"/>
    </row>
    <row r="352" spans="2:7" s="628" customFormat="1">
      <c r="B352" s="706" t="s">
        <v>972</v>
      </c>
      <c r="C352" s="704"/>
      <c r="D352" s="707">
        <v>0</v>
      </c>
      <c r="F352" s="697"/>
      <c r="G352" s="697"/>
    </row>
    <row r="353" spans="2:7" s="628" customFormat="1">
      <c r="B353" s="708">
        <v>731</v>
      </c>
      <c r="C353" s="709" t="s">
        <v>973</v>
      </c>
      <c r="D353" s="887">
        <v>0</v>
      </c>
      <c r="F353" s="697"/>
      <c r="G353" s="697"/>
    </row>
    <row r="354" spans="2:7" s="628" customFormat="1">
      <c r="B354" s="708">
        <v>732</v>
      </c>
      <c r="C354" s="709" t="s">
        <v>974</v>
      </c>
      <c r="D354" s="887">
        <v>0</v>
      </c>
      <c r="F354" s="697"/>
      <c r="G354" s="697"/>
    </row>
    <row r="355" spans="2:7" s="628" customFormat="1">
      <c r="B355" s="708">
        <v>733</v>
      </c>
      <c r="C355" s="709" t="s">
        <v>975</v>
      </c>
      <c r="D355" s="887">
        <v>0</v>
      </c>
      <c r="F355" s="697"/>
      <c r="G355" s="697"/>
    </row>
    <row r="356" spans="2:7" s="628" customFormat="1">
      <c r="B356" s="708">
        <v>734</v>
      </c>
      <c r="C356" s="709" t="s">
        <v>976</v>
      </c>
      <c r="D356" s="887">
        <v>0</v>
      </c>
      <c r="F356" s="697"/>
      <c r="G356" s="697"/>
    </row>
    <row r="357" spans="2:7" s="628" customFormat="1">
      <c r="B357" s="708">
        <v>735</v>
      </c>
      <c r="C357" s="709" t="s">
        <v>977</v>
      </c>
      <c r="D357" s="887">
        <v>0</v>
      </c>
      <c r="F357" s="697"/>
      <c r="G357" s="697"/>
    </row>
    <row r="358" spans="2:7" s="628" customFormat="1">
      <c r="B358" s="708">
        <v>739</v>
      </c>
      <c r="C358" s="709" t="s">
        <v>978</v>
      </c>
      <c r="D358" s="887">
        <v>0</v>
      </c>
      <c r="F358" s="697"/>
      <c r="G358" s="697"/>
    </row>
    <row r="359" spans="2:7" s="628" customFormat="1">
      <c r="B359" s="706" t="s">
        <v>979</v>
      </c>
      <c r="C359" s="704"/>
      <c r="D359" s="707">
        <v>0</v>
      </c>
      <c r="F359" s="697"/>
      <c r="G359" s="697"/>
    </row>
    <row r="360" spans="2:7" s="628" customFormat="1">
      <c r="B360" s="708">
        <v>741</v>
      </c>
      <c r="C360" s="709" t="s">
        <v>980</v>
      </c>
      <c r="D360" s="887">
        <v>0</v>
      </c>
      <c r="F360" s="697"/>
      <c r="G360" s="697"/>
    </row>
    <row r="361" spans="2:7" s="628" customFormat="1">
      <c r="B361" s="708">
        <v>742</v>
      </c>
      <c r="C361" s="709" t="s">
        <v>981</v>
      </c>
      <c r="D361" s="887">
        <v>0</v>
      </c>
      <c r="F361" s="697"/>
      <c r="G361" s="697"/>
    </row>
    <row r="362" spans="2:7" s="628" customFormat="1">
      <c r="B362" s="708">
        <v>743</v>
      </c>
      <c r="C362" s="709" t="s">
        <v>982</v>
      </c>
      <c r="D362" s="887">
        <v>0</v>
      </c>
      <c r="F362" s="697"/>
      <c r="G362" s="697"/>
    </row>
    <row r="363" spans="2:7" s="628" customFormat="1">
      <c r="B363" s="708">
        <v>744</v>
      </c>
      <c r="C363" s="709" t="s">
        <v>983</v>
      </c>
      <c r="D363" s="887">
        <v>0</v>
      </c>
      <c r="F363" s="697"/>
      <c r="G363" s="697"/>
    </row>
    <row r="364" spans="2:7" s="628" customFormat="1">
      <c r="B364" s="708">
        <v>745</v>
      </c>
      <c r="C364" s="712" t="s">
        <v>984</v>
      </c>
      <c r="D364" s="887">
        <v>0</v>
      </c>
      <c r="F364" s="697"/>
      <c r="G364" s="697"/>
    </row>
    <row r="365" spans="2:7" s="628" customFormat="1">
      <c r="B365" s="708">
        <v>746</v>
      </c>
      <c r="C365" s="709" t="s">
        <v>985</v>
      </c>
      <c r="D365" s="887">
        <v>0</v>
      </c>
      <c r="F365" s="697"/>
      <c r="G365" s="697"/>
    </row>
    <row r="366" spans="2:7" s="628" customFormat="1">
      <c r="B366" s="708">
        <v>747</v>
      </c>
      <c r="C366" s="709" t="s">
        <v>986</v>
      </c>
      <c r="D366" s="887">
        <v>0</v>
      </c>
      <c r="F366" s="697"/>
      <c r="G366" s="697"/>
    </row>
    <row r="367" spans="2:7" s="628" customFormat="1">
      <c r="B367" s="708">
        <v>748</v>
      </c>
      <c r="C367" s="709" t="s">
        <v>987</v>
      </c>
      <c r="D367" s="887">
        <v>0</v>
      </c>
      <c r="F367" s="697"/>
      <c r="G367" s="697"/>
    </row>
    <row r="368" spans="2:7" s="628" customFormat="1">
      <c r="B368" s="708">
        <v>749</v>
      </c>
      <c r="C368" s="709" t="s">
        <v>988</v>
      </c>
      <c r="D368" s="887">
        <v>0</v>
      </c>
      <c r="F368" s="697"/>
      <c r="G368" s="697"/>
    </row>
    <row r="369" spans="2:7" s="628" customFormat="1" ht="15" customHeight="1">
      <c r="B369" s="706" t="s">
        <v>989</v>
      </c>
      <c r="C369" s="704"/>
      <c r="D369" s="707">
        <v>0</v>
      </c>
      <c r="F369" s="697"/>
      <c r="G369" s="697"/>
    </row>
    <row r="370" spans="2:7" s="628" customFormat="1">
      <c r="B370" s="708">
        <v>751</v>
      </c>
      <c r="C370" s="709" t="s">
        <v>990</v>
      </c>
      <c r="D370" s="887">
        <v>0</v>
      </c>
      <c r="F370" s="697"/>
      <c r="G370" s="697"/>
    </row>
    <row r="371" spans="2:7" s="628" customFormat="1">
      <c r="B371" s="708">
        <v>752</v>
      </c>
      <c r="C371" s="709" t="s">
        <v>991</v>
      </c>
      <c r="D371" s="887">
        <v>0</v>
      </c>
      <c r="F371" s="697"/>
      <c r="G371" s="697"/>
    </row>
    <row r="372" spans="2:7" s="628" customFormat="1">
      <c r="B372" s="708">
        <v>753</v>
      </c>
      <c r="C372" s="709" t="s">
        <v>992</v>
      </c>
      <c r="D372" s="887">
        <v>0</v>
      </c>
      <c r="F372" s="697"/>
      <c r="G372" s="697"/>
    </row>
    <row r="373" spans="2:7" s="628" customFormat="1">
      <c r="B373" s="708">
        <v>754</v>
      </c>
      <c r="C373" s="709" t="s">
        <v>993</v>
      </c>
      <c r="D373" s="887">
        <v>0</v>
      </c>
      <c r="F373" s="697"/>
      <c r="G373" s="697"/>
    </row>
    <row r="374" spans="2:7" s="628" customFormat="1">
      <c r="B374" s="708">
        <v>755</v>
      </c>
      <c r="C374" s="709" t="s">
        <v>994</v>
      </c>
      <c r="D374" s="887">
        <v>0</v>
      </c>
      <c r="F374" s="697"/>
      <c r="G374" s="697"/>
    </row>
    <row r="375" spans="2:7" s="628" customFormat="1">
      <c r="B375" s="708">
        <v>756</v>
      </c>
      <c r="C375" s="709" t="s">
        <v>995</v>
      </c>
      <c r="D375" s="887">
        <v>0</v>
      </c>
      <c r="F375" s="697"/>
      <c r="G375" s="697"/>
    </row>
    <row r="376" spans="2:7" s="628" customFormat="1">
      <c r="B376" s="708">
        <v>757</v>
      </c>
      <c r="C376" s="709" t="s">
        <v>996</v>
      </c>
      <c r="D376" s="887">
        <v>0</v>
      </c>
      <c r="F376" s="697"/>
      <c r="G376" s="697"/>
    </row>
    <row r="377" spans="2:7" s="628" customFormat="1">
      <c r="B377" s="708">
        <v>758</v>
      </c>
      <c r="C377" s="709" t="s">
        <v>997</v>
      </c>
      <c r="D377" s="887">
        <v>0</v>
      </c>
      <c r="F377" s="697"/>
      <c r="G377" s="697"/>
    </row>
    <row r="378" spans="2:7" s="628" customFormat="1">
      <c r="B378" s="708">
        <v>759</v>
      </c>
      <c r="C378" s="709" t="s">
        <v>998</v>
      </c>
      <c r="D378" s="887">
        <v>0</v>
      </c>
      <c r="F378" s="697"/>
      <c r="G378" s="697"/>
    </row>
    <row r="379" spans="2:7" s="628" customFormat="1">
      <c r="B379" s="706" t="s">
        <v>999</v>
      </c>
      <c r="C379" s="704"/>
      <c r="D379" s="707">
        <v>0</v>
      </c>
      <c r="F379" s="697"/>
      <c r="G379" s="697"/>
    </row>
    <row r="380" spans="2:7" s="628" customFormat="1">
      <c r="B380" s="708">
        <v>761</v>
      </c>
      <c r="C380" s="709" t="s">
        <v>1000</v>
      </c>
      <c r="D380" s="887">
        <v>0</v>
      </c>
      <c r="F380" s="697"/>
      <c r="G380" s="697"/>
    </row>
    <row r="381" spans="2:7" s="628" customFormat="1">
      <c r="B381" s="888">
        <v>762</v>
      </c>
      <c r="C381" s="889" t="s">
        <v>1001</v>
      </c>
      <c r="D381" s="890">
        <v>0</v>
      </c>
      <c r="F381" s="697"/>
      <c r="G381" s="697"/>
    </row>
    <row r="382" spans="2:7" s="628" customFormat="1">
      <c r="B382" s="706" t="s">
        <v>1002</v>
      </c>
      <c r="C382" s="704"/>
      <c r="D382" s="707">
        <v>14257862</v>
      </c>
      <c r="F382" s="697"/>
      <c r="G382" s="697"/>
    </row>
    <row r="383" spans="2:7" s="628" customFormat="1">
      <c r="B383" s="708">
        <v>791</v>
      </c>
      <c r="C383" s="709" t="s">
        <v>1003</v>
      </c>
      <c r="D383" s="887">
        <v>0</v>
      </c>
      <c r="F383" s="697"/>
      <c r="G383" s="697"/>
    </row>
    <row r="384" spans="2:7" s="628" customFormat="1">
      <c r="B384" s="708">
        <v>792</v>
      </c>
      <c r="C384" s="709" t="s">
        <v>1004</v>
      </c>
      <c r="D384" s="887">
        <v>0</v>
      </c>
      <c r="F384" s="697"/>
      <c r="G384" s="697"/>
    </row>
    <row r="385" spans="2:7" s="628" customFormat="1">
      <c r="B385" s="708">
        <v>799</v>
      </c>
      <c r="C385" s="709" t="s">
        <v>1005</v>
      </c>
      <c r="D385" s="887">
        <v>14257862</v>
      </c>
      <c r="F385" s="697"/>
      <c r="G385" s="697"/>
    </row>
    <row r="386" spans="2:7" s="628" customFormat="1">
      <c r="B386" s="703" t="s">
        <v>1006</v>
      </c>
      <c r="C386" s="704"/>
      <c r="D386" s="705">
        <v>3760000</v>
      </c>
      <c r="F386" s="697"/>
      <c r="G386" s="697"/>
    </row>
    <row r="387" spans="2:7" s="628" customFormat="1">
      <c r="B387" s="706" t="s">
        <v>1007</v>
      </c>
      <c r="C387" s="704"/>
      <c r="D387" s="707">
        <v>0</v>
      </c>
      <c r="F387" s="697"/>
      <c r="G387" s="697"/>
    </row>
    <row r="388" spans="2:7" s="628" customFormat="1">
      <c r="B388" s="708">
        <v>811</v>
      </c>
      <c r="C388" s="709" t="s">
        <v>1008</v>
      </c>
      <c r="D388" s="887">
        <v>0</v>
      </c>
      <c r="F388" s="697"/>
      <c r="G388" s="697"/>
    </row>
    <row r="389" spans="2:7" s="628" customFormat="1">
      <c r="B389" s="708">
        <v>812</v>
      </c>
      <c r="C389" s="709" t="s">
        <v>1009</v>
      </c>
      <c r="D389" s="887">
        <v>0</v>
      </c>
      <c r="F389" s="697"/>
      <c r="G389" s="697"/>
    </row>
    <row r="390" spans="2:7" s="628" customFormat="1">
      <c r="B390" s="708">
        <v>813</v>
      </c>
      <c r="C390" s="709" t="s">
        <v>1010</v>
      </c>
      <c r="D390" s="887">
        <v>0</v>
      </c>
      <c r="F390" s="697"/>
      <c r="G390" s="697"/>
    </row>
    <row r="391" spans="2:7" s="628" customFormat="1">
      <c r="B391" s="708">
        <v>814</v>
      </c>
      <c r="C391" s="709" t="s">
        <v>1011</v>
      </c>
      <c r="D391" s="887">
        <v>0</v>
      </c>
      <c r="F391" s="697"/>
      <c r="G391" s="697"/>
    </row>
    <row r="392" spans="2:7" s="628" customFormat="1">
      <c r="B392" s="708">
        <v>815</v>
      </c>
      <c r="C392" s="709" t="s">
        <v>1012</v>
      </c>
      <c r="D392" s="887">
        <v>0</v>
      </c>
      <c r="F392" s="697"/>
      <c r="G392" s="697"/>
    </row>
    <row r="393" spans="2:7" s="628" customFormat="1">
      <c r="B393" s="708">
        <v>816</v>
      </c>
      <c r="C393" s="709" t="s">
        <v>1013</v>
      </c>
      <c r="D393" s="887">
        <v>0</v>
      </c>
      <c r="F393" s="697"/>
      <c r="G393" s="697"/>
    </row>
    <row r="394" spans="2:7" s="628" customFormat="1">
      <c r="B394" s="706" t="s">
        <v>1014</v>
      </c>
      <c r="C394" s="704"/>
      <c r="D394" s="707">
        <v>0</v>
      </c>
      <c r="F394" s="697"/>
      <c r="G394" s="697"/>
    </row>
    <row r="395" spans="2:7" s="628" customFormat="1">
      <c r="B395" s="708">
        <v>831</v>
      </c>
      <c r="C395" s="709" t="s">
        <v>1015</v>
      </c>
      <c r="D395" s="887">
        <v>0</v>
      </c>
      <c r="F395" s="697"/>
      <c r="G395" s="697"/>
    </row>
    <row r="396" spans="2:7" s="628" customFormat="1">
      <c r="B396" s="708">
        <v>832</v>
      </c>
      <c r="C396" s="709" t="s">
        <v>1016</v>
      </c>
      <c r="D396" s="887">
        <v>0</v>
      </c>
      <c r="F396" s="697"/>
      <c r="G396" s="697"/>
    </row>
    <row r="397" spans="2:7" s="628" customFormat="1">
      <c r="B397" s="708">
        <v>833</v>
      </c>
      <c r="C397" s="709" t="s">
        <v>1017</v>
      </c>
      <c r="D397" s="887">
        <v>0</v>
      </c>
      <c r="F397" s="697"/>
      <c r="G397" s="697"/>
    </row>
    <row r="398" spans="2:7" s="628" customFormat="1">
      <c r="B398" s="708">
        <v>834</v>
      </c>
      <c r="C398" s="709" t="s">
        <v>1018</v>
      </c>
      <c r="D398" s="887">
        <v>0</v>
      </c>
      <c r="F398" s="697"/>
      <c r="G398" s="697"/>
    </row>
    <row r="399" spans="2:7" s="628" customFormat="1">
      <c r="B399" s="708">
        <v>835</v>
      </c>
      <c r="C399" s="709" t="s">
        <v>1019</v>
      </c>
      <c r="D399" s="887">
        <v>0</v>
      </c>
      <c r="F399" s="697"/>
      <c r="G399" s="697"/>
    </row>
    <row r="400" spans="2:7" s="628" customFormat="1">
      <c r="B400" s="706" t="s">
        <v>1020</v>
      </c>
      <c r="C400" s="704"/>
      <c r="D400" s="707">
        <v>3760000</v>
      </c>
      <c r="F400" s="697"/>
      <c r="G400" s="697"/>
    </row>
    <row r="401" spans="2:9" s="628" customFormat="1">
      <c r="B401" s="708">
        <v>851</v>
      </c>
      <c r="C401" s="709" t="s">
        <v>1021</v>
      </c>
      <c r="D401" s="887">
        <v>3760000</v>
      </c>
      <c r="F401" s="697"/>
      <c r="G401" s="697"/>
    </row>
    <row r="402" spans="2:9" s="628" customFormat="1">
      <c r="B402" s="708">
        <v>852</v>
      </c>
      <c r="C402" s="709" t="s">
        <v>1022</v>
      </c>
      <c r="D402" s="887">
        <v>0</v>
      </c>
      <c r="F402" s="697"/>
      <c r="G402" s="697"/>
    </row>
    <row r="403" spans="2:9" s="628" customFormat="1">
      <c r="B403" s="708">
        <v>853</v>
      </c>
      <c r="C403" s="709" t="s">
        <v>1023</v>
      </c>
      <c r="D403" s="887">
        <v>0</v>
      </c>
      <c r="F403" s="697"/>
      <c r="G403" s="697"/>
    </row>
    <row r="404" spans="2:9" s="628" customFormat="1">
      <c r="B404" s="703" t="s">
        <v>1024</v>
      </c>
      <c r="C404" s="704"/>
      <c r="D404" s="705">
        <v>0</v>
      </c>
      <c r="F404" s="697"/>
      <c r="G404" s="697"/>
    </row>
    <row r="405" spans="2:9" s="628" customFormat="1">
      <c r="B405" s="706" t="s">
        <v>1025</v>
      </c>
      <c r="C405" s="704"/>
      <c r="D405" s="707">
        <v>0</v>
      </c>
      <c r="F405" s="697"/>
      <c r="G405" s="697"/>
    </row>
    <row r="406" spans="2:9" s="628" customFormat="1">
      <c r="B406" s="708">
        <v>911</v>
      </c>
      <c r="C406" s="709" t="s">
        <v>1026</v>
      </c>
      <c r="D406" s="887">
        <v>0</v>
      </c>
      <c r="F406" s="697"/>
      <c r="G406" s="697"/>
    </row>
    <row r="407" spans="2:9" s="628" customFormat="1">
      <c r="B407" s="708">
        <v>912</v>
      </c>
      <c r="C407" s="712" t="s">
        <v>1027</v>
      </c>
      <c r="D407" s="892">
        <v>0</v>
      </c>
      <c r="F407" s="697"/>
      <c r="G407" s="697"/>
    </row>
    <row r="408" spans="2:9" s="628" customFormat="1">
      <c r="B408" s="708">
        <v>913</v>
      </c>
      <c r="C408" s="709" t="s">
        <v>1028</v>
      </c>
      <c r="D408" s="887">
        <v>0</v>
      </c>
      <c r="F408" s="697"/>
      <c r="G408" s="697"/>
    </row>
    <row r="409" spans="2:9" s="628" customFormat="1">
      <c r="B409" s="708">
        <v>914</v>
      </c>
      <c r="C409" s="709" t="s">
        <v>1029</v>
      </c>
      <c r="D409" s="887">
        <v>0</v>
      </c>
      <c r="F409" s="697"/>
      <c r="G409" s="697"/>
    </row>
    <row r="410" spans="2:9" s="628" customFormat="1">
      <c r="B410" s="708">
        <v>915</v>
      </c>
      <c r="C410" s="709" t="s">
        <v>1030</v>
      </c>
      <c r="D410" s="887">
        <v>0</v>
      </c>
      <c r="F410" s="697"/>
      <c r="G410" s="697"/>
      <c r="I410" s="715"/>
    </row>
    <row r="411" spans="2:9" s="628" customFormat="1">
      <c r="B411" s="708">
        <v>916</v>
      </c>
      <c r="C411" s="709" t="s">
        <v>1031</v>
      </c>
      <c r="D411" s="887">
        <v>0</v>
      </c>
      <c r="F411" s="697"/>
      <c r="G411" s="697"/>
    </row>
    <row r="412" spans="2:9" s="628" customFormat="1">
      <c r="B412" s="708">
        <v>917</v>
      </c>
      <c r="C412" s="709" t="s">
        <v>1032</v>
      </c>
      <c r="D412" s="887">
        <v>0</v>
      </c>
      <c r="F412" s="697"/>
      <c r="G412" s="697"/>
    </row>
    <row r="413" spans="2:9" s="628" customFormat="1">
      <c r="B413" s="708">
        <v>918</v>
      </c>
      <c r="C413" s="709" t="s">
        <v>1033</v>
      </c>
      <c r="D413" s="887">
        <v>0</v>
      </c>
      <c r="F413" s="697"/>
      <c r="G413" s="697"/>
    </row>
    <row r="414" spans="2:9" s="628" customFormat="1">
      <c r="B414" s="706" t="s">
        <v>1034</v>
      </c>
      <c r="C414" s="704"/>
      <c r="D414" s="707">
        <v>0</v>
      </c>
      <c r="F414" s="697"/>
      <c r="G414" s="697"/>
    </row>
    <row r="415" spans="2:9" s="628" customFormat="1">
      <c r="B415" s="708">
        <v>921</v>
      </c>
      <c r="C415" s="709" t="s">
        <v>1035</v>
      </c>
      <c r="D415" s="887">
        <v>0</v>
      </c>
      <c r="F415" s="697"/>
      <c r="G415" s="697"/>
    </row>
    <row r="416" spans="2:9" s="628" customFormat="1">
      <c r="B416" s="708">
        <v>922</v>
      </c>
      <c r="C416" s="709" t="s">
        <v>1036</v>
      </c>
      <c r="D416" s="887">
        <v>0</v>
      </c>
      <c r="F416" s="697"/>
      <c r="G416" s="697"/>
    </row>
    <row r="417" spans="2:7" s="628" customFormat="1">
      <c r="B417" s="708">
        <v>923</v>
      </c>
      <c r="C417" s="709" t="s">
        <v>1037</v>
      </c>
      <c r="D417" s="887">
        <v>0</v>
      </c>
      <c r="F417" s="697"/>
      <c r="G417" s="697"/>
    </row>
    <row r="418" spans="2:7" s="628" customFormat="1">
      <c r="B418" s="708">
        <v>924</v>
      </c>
      <c r="C418" s="709" t="s">
        <v>1038</v>
      </c>
      <c r="D418" s="887">
        <v>0</v>
      </c>
      <c r="F418" s="697"/>
      <c r="G418" s="697"/>
    </row>
    <row r="419" spans="2:7" s="628" customFormat="1">
      <c r="B419" s="708">
        <v>925</v>
      </c>
      <c r="C419" s="709" t="s">
        <v>1039</v>
      </c>
      <c r="D419" s="887">
        <v>0</v>
      </c>
      <c r="F419" s="697"/>
      <c r="G419" s="697"/>
    </row>
    <row r="420" spans="2:7" s="628" customFormat="1">
      <c r="B420" s="708">
        <v>926</v>
      </c>
      <c r="C420" s="709" t="s">
        <v>1040</v>
      </c>
      <c r="D420" s="887">
        <v>0</v>
      </c>
      <c r="F420" s="697"/>
      <c r="G420" s="697"/>
    </row>
    <row r="421" spans="2:7" s="628" customFormat="1">
      <c r="B421" s="708">
        <v>927</v>
      </c>
      <c r="C421" s="709" t="s">
        <v>1041</v>
      </c>
      <c r="D421" s="887">
        <v>0</v>
      </c>
      <c r="F421" s="697"/>
      <c r="G421" s="697"/>
    </row>
    <row r="422" spans="2:7" s="628" customFormat="1">
      <c r="B422" s="708">
        <v>928</v>
      </c>
      <c r="C422" s="709" t="s">
        <v>1042</v>
      </c>
      <c r="D422" s="887">
        <v>0</v>
      </c>
      <c r="F422" s="697"/>
      <c r="G422" s="697"/>
    </row>
    <row r="423" spans="2:7" s="628" customFormat="1">
      <c r="B423" s="706" t="s">
        <v>1043</v>
      </c>
      <c r="C423" s="704"/>
      <c r="D423" s="707">
        <v>0</v>
      </c>
      <c r="F423" s="697"/>
      <c r="G423" s="697"/>
    </row>
    <row r="424" spans="2:7" s="628" customFormat="1">
      <c r="B424" s="708">
        <v>931</v>
      </c>
      <c r="C424" s="709" t="s">
        <v>1044</v>
      </c>
      <c r="D424" s="887">
        <v>0</v>
      </c>
      <c r="F424" s="697"/>
      <c r="G424" s="697"/>
    </row>
    <row r="425" spans="2:7" s="628" customFormat="1">
      <c r="B425" s="708">
        <v>932</v>
      </c>
      <c r="C425" s="709" t="s">
        <v>1045</v>
      </c>
      <c r="D425" s="887">
        <v>0</v>
      </c>
      <c r="F425" s="697"/>
      <c r="G425" s="697"/>
    </row>
    <row r="426" spans="2:7" s="628" customFormat="1">
      <c r="B426" s="706" t="s">
        <v>1046</v>
      </c>
      <c r="C426" s="704"/>
      <c r="D426" s="707">
        <v>0</v>
      </c>
      <c r="F426" s="697"/>
      <c r="G426" s="697"/>
    </row>
    <row r="427" spans="2:7" s="628" customFormat="1">
      <c r="B427" s="708">
        <v>941</v>
      </c>
      <c r="C427" s="709" t="s">
        <v>1047</v>
      </c>
      <c r="D427" s="887">
        <v>0</v>
      </c>
      <c r="F427" s="697"/>
      <c r="G427" s="697"/>
    </row>
    <row r="428" spans="2:7" s="628" customFormat="1">
      <c r="B428" s="708">
        <v>942</v>
      </c>
      <c r="C428" s="709" t="s">
        <v>1048</v>
      </c>
      <c r="D428" s="887">
        <v>0</v>
      </c>
      <c r="F428" s="697"/>
      <c r="G428" s="697"/>
    </row>
    <row r="429" spans="2:7" s="628" customFormat="1">
      <c r="B429" s="706" t="s">
        <v>1049</v>
      </c>
      <c r="C429" s="704"/>
      <c r="D429" s="707">
        <v>0</v>
      </c>
      <c r="F429" s="697"/>
      <c r="G429" s="697"/>
    </row>
    <row r="430" spans="2:7" s="628" customFormat="1">
      <c r="B430" s="708">
        <v>951</v>
      </c>
      <c r="C430" s="709" t="s">
        <v>1050</v>
      </c>
      <c r="D430" s="887">
        <v>0</v>
      </c>
      <c r="F430" s="697"/>
      <c r="G430" s="697"/>
    </row>
    <row r="431" spans="2:7" s="628" customFormat="1">
      <c r="B431" s="706" t="s">
        <v>1051</v>
      </c>
      <c r="C431" s="704"/>
      <c r="D431" s="707">
        <v>0</v>
      </c>
      <c r="F431" s="697"/>
      <c r="G431" s="697"/>
    </row>
    <row r="432" spans="2:7" s="628" customFormat="1">
      <c r="B432" s="708">
        <v>961</v>
      </c>
      <c r="C432" s="709" t="s">
        <v>1052</v>
      </c>
      <c r="D432" s="887">
        <v>0</v>
      </c>
      <c r="F432" s="697"/>
      <c r="G432" s="697"/>
    </row>
    <row r="433" spans="2:7" s="628" customFormat="1">
      <c r="B433" s="708">
        <v>962</v>
      </c>
      <c r="C433" s="709" t="s">
        <v>1053</v>
      </c>
      <c r="D433" s="887">
        <v>0</v>
      </c>
      <c r="F433" s="697"/>
      <c r="G433" s="697"/>
    </row>
    <row r="434" spans="2:7" s="628" customFormat="1">
      <c r="B434" s="706" t="s">
        <v>1054</v>
      </c>
      <c r="C434" s="704"/>
      <c r="D434" s="707">
        <v>0</v>
      </c>
      <c r="F434" s="697"/>
      <c r="G434" s="697"/>
    </row>
    <row r="435" spans="2:7" s="628" customFormat="1">
      <c r="B435" s="708">
        <v>991</v>
      </c>
      <c r="C435" s="709" t="s">
        <v>112</v>
      </c>
      <c r="D435" s="887">
        <v>0</v>
      </c>
      <c r="F435" s="697"/>
      <c r="G435" s="697"/>
    </row>
    <row r="436" spans="2:7" s="628" customFormat="1" ht="9.75" customHeight="1" thickBot="1">
      <c r="B436" s="708"/>
      <c r="C436" s="709"/>
      <c r="D436" s="707"/>
      <c r="F436" s="697"/>
      <c r="G436" s="697"/>
    </row>
    <row r="437" spans="2:7" s="628" customFormat="1" ht="16.5" hidden="1" thickBot="1">
      <c r="B437" s="716"/>
      <c r="C437" s="717"/>
      <c r="D437" s="718"/>
      <c r="F437" s="697"/>
      <c r="G437" s="697"/>
    </row>
    <row r="438" spans="2:7" s="628" customFormat="1" ht="3.6" customHeight="1" thickTop="1">
      <c r="B438" s="682"/>
      <c r="C438" s="719"/>
      <c r="D438" s="1149">
        <f>D10+D47+D112+D197+D257+D316+D338+D386+D404</f>
        <v>2700654341</v>
      </c>
      <c r="F438" s="697"/>
      <c r="G438" s="697"/>
    </row>
    <row r="439" spans="2:7" s="628" customFormat="1" ht="16.5" thickBot="1">
      <c r="B439" s="1151" t="s">
        <v>14</v>
      </c>
      <c r="C439" s="1152"/>
      <c r="D439" s="1150"/>
      <c r="F439" s="697"/>
      <c r="G439" s="697"/>
    </row>
    <row r="440" spans="2:7" s="628" customFormat="1" ht="6.75" customHeight="1" thickTop="1">
      <c r="B440" s="669"/>
      <c r="C440" s="721"/>
      <c r="F440" s="697"/>
      <c r="G440" s="697"/>
    </row>
    <row r="441" spans="2:7" s="628" customFormat="1" ht="25.5" customHeight="1">
      <c r="C441" s="720"/>
      <c r="F441" s="697"/>
      <c r="G441" s="697"/>
    </row>
    <row r="442" spans="2:7" s="628" customFormat="1">
      <c r="B442" s="669"/>
      <c r="C442" s="721"/>
      <c r="F442" s="697"/>
      <c r="G442" s="697"/>
    </row>
    <row r="443" spans="2:7" s="628" customFormat="1">
      <c r="B443" s="669"/>
      <c r="C443" s="721"/>
      <c r="F443" s="697"/>
      <c r="G443" s="697"/>
    </row>
    <row r="444" spans="2:7" s="628" customFormat="1">
      <c r="B444" s="669"/>
      <c r="C444" s="721"/>
      <c r="F444" s="697"/>
      <c r="G444" s="697"/>
    </row>
    <row r="445" spans="2:7" s="628" customFormat="1">
      <c r="B445" s="669"/>
      <c r="C445" s="721"/>
      <c r="F445" s="697"/>
      <c r="G445" s="697"/>
    </row>
    <row r="446" spans="2:7" s="628" customFormat="1">
      <c r="B446" s="669"/>
      <c r="C446" s="721"/>
      <c r="F446" s="697"/>
      <c r="G446" s="697"/>
    </row>
    <row r="447" spans="2:7" s="628" customFormat="1">
      <c r="B447" s="669"/>
      <c r="C447" s="721"/>
      <c r="F447" s="697"/>
      <c r="G447" s="697"/>
    </row>
    <row r="448" spans="2:7" s="628" customFormat="1">
      <c r="B448" s="669"/>
      <c r="C448" s="721"/>
      <c r="F448" s="697"/>
      <c r="G448" s="697"/>
    </row>
    <row r="449" spans="2:7" s="628" customFormat="1">
      <c r="B449" s="669"/>
      <c r="C449" s="721"/>
      <c r="F449" s="697"/>
      <c r="G449" s="697"/>
    </row>
    <row r="450" spans="2:7" s="628" customFormat="1">
      <c r="B450" s="669"/>
      <c r="C450" s="721"/>
      <c r="F450" s="697"/>
      <c r="G450" s="697"/>
    </row>
    <row r="451" spans="2:7" s="628" customFormat="1">
      <c r="B451" s="669"/>
      <c r="C451" s="721"/>
      <c r="F451" s="697"/>
      <c r="G451" s="697"/>
    </row>
    <row r="452" spans="2:7" s="628" customFormat="1">
      <c r="B452" s="669"/>
      <c r="C452" s="721"/>
      <c r="F452" s="697"/>
      <c r="G452" s="697"/>
    </row>
    <row r="453" spans="2:7" s="628" customFormat="1">
      <c r="B453" s="669"/>
      <c r="C453" s="721"/>
      <c r="F453" s="697"/>
      <c r="G453" s="697"/>
    </row>
    <row r="454" spans="2:7" s="628" customFormat="1">
      <c r="B454" s="669"/>
      <c r="C454" s="721"/>
      <c r="F454" s="697"/>
      <c r="G454" s="697"/>
    </row>
    <row r="455" spans="2:7" s="628" customFormat="1">
      <c r="B455" s="669"/>
      <c r="C455" s="721"/>
      <c r="F455" s="697"/>
      <c r="G455" s="697"/>
    </row>
    <row r="456" spans="2:7" s="628" customFormat="1">
      <c r="B456" s="669"/>
      <c r="C456" s="721"/>
      <c r="F456" s="697"/>
      <c r="G456" s="697"/>
    </row>
    <row r="457" spans="2:7" s="628" customFormat="1">
      <c r="B457" s="669"/>
      <c r="C457" s="721"/>
      <c r="F457" s="697"/>
      <c r="G457" s="697"/>
    </row>
    <row r="458" spans="2:7" s="628" customFormat="1">
      <c r="B458" s="669"/>
      <c r="C458" s="721"/>
      <c r="F458" s="697"/>
      <c r="G458" s="697"/>
    </row>
    <row r="459" spans="2:7" s="628" customFormat="1">
      <c r="B459" s="669"/>
      <c r="C459" s="721"/>
      <c r="F459" s="697"/>
      <c r="G459" s="697"/>
    </row>
    <row r="460" spans="2:7" s="628" customFormat="1">
      <c r="B460" s="669"/>
      <c r="C460" s="721"/>
      <c r="F460" s="697"/>
      <c r="G460" s="697"/>
    </row>
    <row r="461" spans="2:7" s="628" customFormat="1">
      <c r="B461" s="669"/>
      <c r="C461" s="721"/>
      <c r="F461" s="697"/>
      <c r="G461" s="697"/>
    </row>
    <row r="462" spans="2:7" s="628" customFormat="1">
      <c r="B462" s="669"/>
      <c r="C462" s="721"/>
      <c r="F462" s="697"/>
      <c r="G462" s="697"/>
    </row>
    <row r="463" spans="2:7" s="628" customFormat="1">
      <c r="B463" s="669"/>
      <c r="C463" s="721"/>
      <c r="F463" s="697"/>
      <c r="G463" s="697"/>
    </row>
    <row r="464" spans="2:7" s="628" customFormat="1">
      <c r="B464" s="669"/>
      <c r="C464" s="721"/>
      <c r="F464" s="697"/>
      <c r="G464" s="697"/>
    </row>
    <row r="465" spans="2:7" s="628" customFormat="1">
      <c r="B465" s="669"/>
      <c r="C465" s="721"/>
      <c r="F465" s="697"/>
      <c r="G465" s="697"/>
    </row>
    <row r="466" spans="2:7" s="628" customFormat="1">
      <c r="B466" s="669"/>
      <c r="C466" s="721"/>
      <c r="F466" s="697"/>
      <c r="G466" s="697"/>
    </row>
    <row r="467" spans="2:7" s="628" customFormat="1">
      <c r="B467" s="669"/>
      <c r="C467" s="721"/>
      <c r="F467" s="697"/>
      <c r="G467" s="697"/>
    </row>
  </sheetData>
  <mergeCells count="9">
    <mergeCell ref="D438:D439"/>
    <mergeCell ref="B439:C439"/>
    <mergeCell ref="B1:D1"/>
    <mergeCell ref="B2:D2"/>
    <mergeCell ref="B3:D3"/>
    <mergeCell ref="B4:D4"/>
    <mergeCell ref="B5:D5"/>
    <mergeCell ref="B7:C8"/>
    <mergeCell ref="D7:D8"/>
  </mergeCells>
  <pageMargins left="0" right="0" top="0" bottom="0.74803149606299213" header="0" footer="0.19685039370078741"/>
  <pageSetup scale="66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29"/>
  <sheetViews>
    <sheetView zoomScale="97" zoomScaleNormal="97" workbookViewId="0">
      <selection activeCell="B18" sqref="B18"/>
    </sheetView>
  </sheetViews>
  <sheetFormatPr baseColWidth="10" defaultColWidth="11.42578125" defaultRowHeight="18" customHeight="1"/>
  <cols>
    <col min="1" max="1" width="0.85546875" style="628" customWidth="1"/>
    <col min="2" max="2" width="89.42578125" style="628" customWidth="1"/>
    <col min="3" max="3" width="16" style="628" customWidth="1"/>
    <col min="4" max="4" width="12.7109375" style="628" customWidth="1"/>
    <col min="5" max="5" width="12.140625" style="628" customWidth="1"/>
    <col min="6" max="6" width="13.85546875" style="628" customWidth="1"/>
    <col min="7" max="7" width="12.28515625" style="628" customWidth="1"/>
    <col min="8" max="8" width="12.5703125" style="628" customWidth="1"/>
    <col min="9" max="9" width="14.5703125" style="628" customWidth="1"/>
    <col min="10" max="10" width="12.85546875" style="628" customWidth="1"/>
    <col min="11" max="11" width="15.42578125" style="628" customWidth="1"/>
    <col min="12" max="12" width="15.5703125" style="628" customWidth="1"/>
    <col min="13" max="16384" width="11.42578125" style="628"/>
  </cols>
  <sheetData>
    <row r="1" spans="1:5" s="1" customFormat="1" ht="16.5">
      <c r="A1" s="939" t="s">
        <v>1055</v>
      </c>
      <c r="B1" s="939"/>
      <c r="C1" s="939"/>
    </row>
    <row r="2" spans="1:5" s="1" customFormat="1" ht="16.5">
      <c r="A2" s="940" t="s">
        <v>1</v>
      </c>
      <c r="B2" s="940"/>
      <c r="C2" s="940"/>
      <c r="D2" s="99"/>
      <c r="E2" s="99"/>
    </row>
    <row r="3" spans="1:5" s="1" customFormat="1" ht="22.15" customHeight="1">
      <c r="A3" s="1165"/>
      <c r="B3" s="1165"/>
      <c r="C3" s="1165"/>
    </row>
    <row r="4" spans="1:5" s="1" customFormat="1" ht="14.25" customHeight="1">
      <c r="A4" s="942" t="s">
        <v>3</v>
      </c>
      <c r="B4" s="942"/>
      <c r="C4" s="942"/>
    </row>
    <row r="5" spans="1:5" s="1" customFormat="1" ht="3.75" customHeight="1">
      <c r="A5" s="2"/>
      <c r="B5" s="2"/>
      <c r="C5" s="2"/>
    </row>
    <row r="6" spans="1:5" s="1" customFormat="1" ht="9.75" customHeight="1" thickBot="1">
      <c r="A6" s="2"/>
      <c r="B6" s="2"/>
      <c r="C6" s="2"/>
    </row>
    <row r="7" spans="1:5" s="1" customFormat="1" ht="31.5" customHeight="1" thickTop="1" thickBot="1">
      <c r="A7" s="976" t="s">
        <v>187</v>
      </c>
      <c r="B7" s="977"/>
      <c r="C7" s="88" t="s">
        <v>14</v>
      </c>
    </row>
    <row r="8" spans="1:5" s="1" customFormat="1" ht="20.100000000000001" hidden="1" customHeight="1">
      <c r="A8" s="722" t="s">
        <v>1056</v>
      </c>
      <c r="B8" s="722"/>
      <c r="C8" s="5" t="e">
        <f>SUM(#REF!)</f>
        <v>#REF!</v>
      </c>
    </row>
    <row r="9" spans="1:5" s="1" customFormat="1" ht="20.100000000000001" hidden="1" customHeight="1">
      <c r="A9" s="723" t="s">
        <v>1057</v>
      </c>
      <c r="B9" s="723"/>
      <c r="C9" s="5" t="e">
        <f>SUM(#REF!)</f>
        <v>#REF!</v>
      </c>
    </row>
    <row r="10" spans="1:5" s="1" customFormat="1" ht="20.100000000000001" hidden="1" customHeight="1">
      <c r="A10" s="723" t="s">
        <v>1058</v>
      </c>
      <c r="B10" s="723"/>
      <c r="C10" s="5" t="e">
        <f>SUM(#REF!)</f>
        <v>#REF!</v>
      </c>
    </row>
    <row r="11" spans="1:5" s="1" customFormat="1" ht="20.100000000000001" customHeight="1" thickTop="1">
      <c r="A11" s="552"/>
      <c r="B11" s="724"/>
      <c r="C11" s="5"/>
    </row>
    <row r="12" spans="1:5" s="1" customFormat="1" ht="17.100000000000001" customHeight="1">
      <c r="A12" s="725">
        <v>4400</v>
      </c>
      <c r="B12" s="33" t="s">
        <v>1059</v>
      </c>
      <c r="C12" s="726"/>
    </row>
    <row r="13" spans="1:5" s="1" customFormat="1" ht="9.6" customHeight="1">
      <c r="A13" s="725"/>
      <c r="B13" s="33"/>
      <c r="C13" s="726"/>
    </row>
    <row r="14" spans="1:5" s="1" customFormat="1" ht="18" customHeight="1">
      <c r="A14" s="725">
        <v>441</v>
      </c>
      <c r="B14" s="727" t="s">
        <v>853</v>
      </c>
      <c r="C14" s="728">
        <v>223538352</v>
      </c>
    </row>
    <row r="15" spans="1:5" s="1" customFormat="1" ht="18" customHeight="1">
      <c r="A15" s="725"/>
      <c r="B15" s="727" t="s">
        <v>1060</v>
      </c>
      <c r="C15" s="728">
        <v>748800</v>
      </c>
    </row>
    <row r="16" spans="1:5" s="1" customFormat="1" ht="18" customHeight="1">
      <c r="A16" s="725"/>
      <c r="B16" s="729" t="s">
        <v>1061</v>
      </c>
      <c r="C16" s="730">
        <v>168000</v>
      </c>
    </row>
    <row r="17" spans="1:3" s="1" customFormat="1" ht="18" customHeight="1">
      <c r="A17" s="725"/>
      <c r="B17" s="729" t="s">
        <v>1062</v>
      </c>
      <c r="C17" s="730">
        <v>42000</v>
      </c>
    </row>
    <row r="18" spans="1:3" s="1" customFormat="1" ht="18" customHeight="1">
      <c r="A18" s="725"/>
      <c r="B18" s="729" t="s">
        <v>1063</v>
      </c>
      <c r="C18" s="730">
        <v>58800</v>
      </c>
    </row>
    <row r="19" spans="1:3" s="1" customFormat="1" ht="18" customHeight="1">
      <c r="A19" s="725"/>
      <c r="B19" s="729" t="s">
        <v>1064</v>
      </c>
      <c r="C19" s="730">
        <v>480000</v>
      </c>
    </row>
    <row r="20" spans="1:3" s="1" customFormat="1" ht="18" customHeight="1">
      <c r="A20" s="725">
        <v>442</v>
      </c>
      <c r="B20" s="727" t="s">
        <v>854</v>
      </c>
      <c r="C20" s="728">
        <v>23768364</v>
      </c>
    </row>
    <row r="21" spans="1:3" s="1" customFormat="1" ht="18" customHeight="1">
      <c r="A21" s="725">
        <v>443</v>
      </c>
      <c r="B21" s="727" t="s">
        <v>855</v>
      </c>
      <c r="C21" s="728">
        <v>114054502</v>
      </c>
    </row>
    <row r="22" spans="1:3" s="1" customFormat="1" ht="18" customHeight="1">
      <c r="A22" s="725">
        <v>444</v>
      </c>
      <c r="B22" s="727" t="s">
        <v>856</v>
      </c>
      <c r="C22" s="728"/>
    </row>
    <row r="23" spans="1:3" s="1" customFormat="1" ht="18" customHeight="1">
      <c r="A23" s="725">
        <v>445</v>
      </c>
      <c r="B23" s="727" t="s">
        <v>857</v>
      </c>
      <c r="C23" s="728"/>
    </row>
    <row r="24" spans="1:3" s="1" customFormat="1" ht="18" customHeight="1">
      <c r="A24" s="725">
        <v>446</v>
      </c>
      <c r="B24" s="727" t="s">
        <v>858</v>
      </c>
      <c r="C24" s="728"/>
    </row>
    <row r="25" spans="1:3" s="1" customFormat="1" ht="18" customHeight="1">
      <c r="A25" s="725">
        <v>447</v>
      </c>
      <c r="B25" s="727" t="s">
        <v>859</v>
      </c>
      <c r="C25" s="728"/>
    </row>
    <row r="26" spans="1:3" s="1" customFormat="1" ht="18" customHeight="1">
      <c r="A26" s="725">
        <v>448</v>
      </c>
      <c r="B26" s="727" t="s">
        <v>860</v>
      </c>
      <c r="C26" s="728">
        <v>32151385</v>
      </c>
    </row>
    <row r="27" spans="1:3" s="1" customFormat="1" ht="14.45" customHeight="1" thickBot="1">
      <c r="A27" s="725"/>
      <c r="B27" s="32"/>
      <c r="C27" s="726"/>
    </row>
    <row r="28" spans="1:3" s="1" customFormat="1" ht="22.9" customHeight="1" thickTop="1" thickBot="1">
      <c r="A28" s="984" t="s">
        <v>14</v>
      </c>
      <c r="B28" s="986"/>
      <c r="C28" s="731">
        <f>C14+C15+C20+C21+C26</f>
        <v>394261403</v>
      </c>
    </row>
    <row r="29" spans="1:3" ht="16.5" thickTop="1"/>
  </sheetData>
  <mergeCells count="6">
    <mergeCell ref="A28:B28"/>
    <mergeCell ref="A1:C1"/>
    <mergeCell ref="A2:C2"/>
    <mergeCell ref="A3:C3"/>
    <mergeCell ref="A4:C4"/>
    <mergeCell ref="A7:B7"/>
  </mergeCells>
  <printOptions horizontalCentered="1"/>
  <pageMargins left="0" right="0" top="0.86614173228346458" bottom="0.19685039370078741" header="0.47244094488188981" footer="0.19685039370078741"/>
  <pageSetup scale="97" fitToHeight="0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96"/>
  <sheetViews>
    <sheetView zoomScaleNormal="100" workbookViewId="0">
      <selection activeCell="A5" sqref="A5:L5"/>
    </sheetView>
  </sheetViews>
  <sheetFormatPr baseColWidth="10" defaultColWidth="11.42578125" defaultRowHeight="18" customHeight="1"/>
  <cols>
    <col min="1" max="1" width="0.85546875" style="628" customWidth="1"/>
    <col min="2" max="2" width="76.140625" style="628" customWidth="1"/>
    <col min="3" max="3" width="16.5703125" style="628" bestFit="1" customWidth="1"/>
    <col min="4" max="4" width="13" style="628" bestFit="1" customWidth="1"/>
    <col min="5" max="5" width="14.5703125" style="628" bestFit="1" customWidth="1"/>
    <col min="6" max="6" width="16.140625" style="628" bestFit="1" customWidth="1"/>
    <col min="7" max="7" width="14.85546875" style="628" bestFit="1" customWidth="1"/>
    <col min="8" max="8" width="14.7109375" style="628" bestFit="1" customWidth="1"/>
    <col min="9" max="9" width="7.7109375" style="628" bestFit="1" customWidth="1"/>
    <col min="10" max="10" width="15.85546875" style="628" bestFit="1" customWidth="1"/>
    <col min="11" max="11" width="7.7109375" style="628" bestFit="1" customWidth="1"/>
    <col min="12" max="12" width="17.28515625" style="628" bestFit="1" customWidth="1"/>
    <col min="13" max="13" width="15.5703125" style="628" customWidth="1"/>
    <col min="14" max="16384" width="11.42578125" style="628"/>
  </cols>
  <sheetData>
    <row r="1" spans="1:13" ht="25.9" customHeight="1">
      <c r="A1" s="1079" t="s">
        <v>1065</v>
      </c>
      <c r="B1" s="1079"/>
      <c r="C1" s="1079"/>
      <c r="D1" s="1079"/>
      <c r="E1" s="1079"/>
      <c r="F1" s="1079"/>
      <c r="G1" s="1079"/>
      <c r="H1" s="1079"/>
      <c r="I1" s="1079"/>
      <c r="J1" s="1079"/>
      <c r="K1" s="1079"/>
      <c r="L1" s="1079"/>
    </row>
    <row r="2" spans="1:13" ht="18" customHeight="1">
      <c r="A2" s="940" t="s">
        <v>1</v>
      </c>
      <c r="B2" s="1079"/>
      <c r="C2" s="1079"/>
      <c r="D2" s="1079"/>
      <c r="E2" s="1079"/>
      <c r="F2" s="1079"/>
      <c r="G2" s="1079"/>
      <c r="H2" s="1079"/>
      <c r="I2" s="1079"/>
      <c r="J2" s="1079"/>
      <c r="K2" s="1079"/>
      <c r="L2" s="1079"/>
    </row>
    <row r="3" spans="1:13" ht="18" customHeight="1">
      <c r="A3" s="1121" t="s">
        <v>1268</v>
      </c>
      <c r="B3" s="1121"/>
      <c r="C3" s="1121"/>
      <c r="D3" s="1121"/>
      <c r="E3" s="1121"/>
      <c r="F3" s="1121"/>
      <c r="G3" s="1121"/>
      <c r="H3" s="1121"/>
      <c r="I3" s="1121"/>
      <c r="J3" s="1121"/>
      <c r="K3" s="1121"/>
      <c r="L3" s="1121"/>
    </row>
    <row r="4" spans="1:13" ht="19.149999999999999" customHeight="1">
      <c r="A4" s="1079" t="s">
        <v>1066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</row>
    <row r="5" spans="1:13" ht="19.149999999999999" customHeight="1">
      <c r="A5" s="1079" t="s">
        <v>3</v>
      </c>
      <c r="B5" s="1079"/>
      <c r="C5" s="1079"/>
      <c r="D5" s="1079"/>
      <c r="E5" s="1079"/>
      <c r="F5" s="1079"/>
      <c r="G5" s="1079"/>
      <c r="H5" s="1079"/>
      <c r="I5" s="1079"/>
      <c r="J5" s="1079"/>
      <c r="K5" s="1079"/>
      <c r="L5" s="1079"/>
    </row>
    <row r="6" spans="1:13" ht="8.4499999999999993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3" ht="16.5" thickTop="1">
      <c r="A7" s="1122" t="s">
        <v>352</v>
      </c>
      <c r="B7" s="1124"/>
      <c r="C7" s="1166" t="s">
        <v>1067</v>
      </c>
      <c r="D7" s="1167"/>
      <c r="E7" s="1167"/>
      <c r="F7" s="1167"/>
      <c r="G7" s="1167"/>
      <c r="H7" s="1167"/>
      <c r="I7" s="1167"/>
      <c r="J7" s="1167"/>
      <c r="K7" s="1168"/>
      <c r="L7" s="1149" t="s">
        <v>14</v>
      </c>
    </row>
    <row r="8" spans="1:13" s="630" customFormat="1" ht="16.5" thickBot="1">
      <c r="A8" s="1125"/>
      <c r="B8" s="1127"/>
      <c r="C8" s="893">
        <v>1000</v>
      </c>
      <c r="D8" s="893">
        <v>2000</v>
      </c>
      <c r="E8" s="893">
        <v>3000</v>
      </c>
      <c r="F8" s="893">
        <v>4000</v>
      </c>
      <c r="G8" s="893">
        <v>5000</v>
      </c>
      <c r="H8" s="893">
        <v>6000</v>
      </c>
      <c r="I8" s="893">
        <v>7000</v>
      </c>
      <c r="J8" s="893">
        <v>8000</v>
      </c>
      <c r="K8" s="893">
        <v>9000</v>
      </c>
      <c r="L8" s="1150"/>
    </row>
    <row r="9" spans="1:13" ht="5.0999999999999996" customHeight="1" thickTop="1" thickBot="1">
      <c r="A9" s="749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1"/>
    </row>
    <row r="10" spans="1:13" ht="6" customHeight="1" thickTop="1">
      <c r="A10" s="732"/>
      <c r="B10" s="752"/>
      <c r="C10" s="753"/>
      <c r="D10" s="754"/>
      <c r="E10" s="754"/>
      <c r="F10" s="754"/>
      <c r="G10" s="754"/>
      <c r="H10" s="755"/>
      <c r="I10" s="755"/>
      <c r="J10" s="756"/>
      <c r="K10" s="755"/>
      <c r="L10" s="757"/>
    </row>
    <row r="11" spans="1:13" ht="34.9" customHeight="1">
      <c r="A11" s="733"/>
      <c r="B11" s="752" t="s">
        <v>1068</v>
      </c>
      <c r="C11" s="753">
        <v>4689278295</v>
      </c>
      <c r="D11" s="754">
        <v>24112609</v>
      </c>
      <c r="E11" s="754">
        <v>97294735</v>
      </c>
      <c r="F11" s="754"/>
      <c r="G11" s="754"/>
      <c r="H11" s="755"/>
      <c r="I11" s="755"/>
      <c r="J11" s="755"/>
      <c r="K11" s="755"/>
      <c r="L11" s="757">
        <f t="shared" ref="L11:L23" si="0">SUM(C11:K11)</f>
        <v>4810685639</v>
      </c>
      <c r="M11" s="670"/>
    </row>
    <row r="12" spans="1:13" ht="27" customHeight="1">
      <c r="A12" s="732"/>
      <c r="B12" s="752" t="s">
        <v>1069</v>
      </c>
      <c r="C12" s="753"/>
      <c r="D12" s="754"/>
      <c r="E12" s="754"/>
      <c r="F12" s="754">
        <v>1931714766</v>
      </c>
      <c r="G12" s="754"/>
      <c r="H12" s="755"/>
      <c r="I12" s="755"/>
      <c r="J12" s="756"/>
      <c r="K12" s="755"/>
      <c r="L12" s="757">
        <f t="shared" si="0"/>
        <v>1931714766</v>
      </c>
      <c r="M12" s="670"/>
    </row>
    <row r="13" spans="1:13" ht="30" customHeight="1">
      <c r="A13" s="733"/>
      <c r="B13" s="752" t="s">
        <v>1070</v>
      </c>
      <c r="C13" s="758"/>
      <c r="D13" s="754">
        <v>9038455</v>
      </c>
      <c r="E13" s="754">
        <v>2429128</v>
      </c>
      <c r="F13" s="754">
        <v>59243753</v>
      </c>
      <c r="G13" s="754">
        <v>0</v>
      </c>
      <c r="H13" s="754">
        <v>53296938</v>
      </c>
      <c r="I13" s="754"/>
      <c r="J13" s="754">
        <v>899039761</v>
      </c>
      <c r="K13" s="754"/>
      <c r="L13" s="757">
        <f t="shared" si="0"/>
        <v>1023048035</v>
      </c>
    </row>
    <row r="14" spans="1:13" ht="14.25" customHeight="1">
      <c r="A14" s="733"/>
      <c r="B14" s="759" t="s">
        <v>1203</v>
      </c>
      <c r="C14" s="758"/>
      <c r="D14" s="756">
        <v>9038455</v>
      </c>
      <c r="E14" s="756">
        <v>2429128</v>
      </c>
      <c r="F14" s="756">
        <v>59243753</v>
      </c>
      <c r="G14" s="760"/>
      <c r="H14" s="760">
        <v>53296938</v>
      </c>
      <c r="I14" s="760"/>
      <c r="J14" s="760"/>
      <c r="K14" s="760"/>
      <c r="L14" s="761">
        <f>SUM(C14:K14)</f>
        <v>124008274</v>
      </c>
      <c r="M14" s="670"/>
    </row>
    <row r="15" spans="1:13" ht="15" customHeight="1">
      <c r="A15" s="733"/>
      <c r="B15" s="759" t="s">
        <v>1071</v>
      </c>
      <c r="C15" s="758"/>
      <c r="D15" s="756"/>
      <c r="E15" s="762"/>
      <c r="F15" s="763"/>
      <c r="G15" s="756"/>
      <c r="H15" s="760"/>
      <c r="I15" s="760"/>
      <c r="J15" s="756">
        <v>899039761</v>
      </c>
      <c r="K15" s="760"/>
      <c r="L15" s="761">
        <f>SUM(C15:K15)</f>
        <v>899039761</v>
      </c>
      <c r="M15" s="670"/>
    </row>
    <row r="16" spans="1:13" ht="49.9" customHeight="1">
      <c r="A16" s="733"/>
      <c r="B16" s="752" t="s">
        <v>1072</v>
      </c>
      <c r="C16" s="764"/>
      <c r="D16" s="765"/>
      <c r="E16" s="762"/>
      <c r="F16" s="763"/>
      <c r="G16" s="766"/>
      <c r="H16" s="754"/>
      <c r="I16" s="754"/>
      <c r="J16" s="755">
        <v>695402250</v>
      </c>
      <c r="K16" s="754"/>
      <c r="L16" s="757">
        <f t="shared" si="0"/>
        <v>695402250</v>
      </c>
      <c r="M16" s="670"/>
    </row>
    <row r="17" spans="1:13" ht="21.6" customHeight="1">
      <c r="A17" s="733"/>
      <c r="B17" s="752" t="s">
        <v>1073</v>
      </c>
      <c r="C17" s="764"/>
      <c r="D17" s="765"/>
      <c r="E17" s="754">
        <v>103484484</v>
      </c>
      <c r="F17" s="754">
        <v>325100730</v>
      </c>
      <c r="G17" s="766"/>
      <c r="H17" s="754"/>
      <c r="I17" s="754"/>
      <c r="J17" s="755"/>
      <c r="K17" s="767"/>
      <c r="L17" s="757">
        <f t="shared" si="0"/>
        <v>428585214</v>
      </c>
      <c r="M17" s="670"/>
    </row>
    <row r="18" spans="1:13" ht="14.45" customHeight="1">
      <c r="A18" s="733"/>
      <c r="B18" s="759" t="s">
        <v>1074</v>
      </c>
      <c r="C18" s="764"/>
      <c r="D18" s="765"/>
      <c r="E18" s="762"/>
      <c r="F18" s="756">
        <v>142327325</v>
      </c>
      <c r="G18" s="765"/>
      <c r="H18" s="768"/>
      <c r="I18" s="768"/>
      <c r="J18" s="756"/>
      <c r="K18" s="768"/>
      <c r="L18" s="761">
        <f t="shared" si="0"/>
        <v>142327325</v>
      </c>
      <c r="M18" s="670"/>
    </row>
    <row r="19" spans="1:13" ht="17.45" customHeight="1">
      <c r="A19" s="733"/>
      <c r="B19" s="769" t="s">
        <v>1204</v>
      </c>
      <c r="C19" s="764"/>
      <c r="D19" s="765"/>
      <c r="E19" s="756">
        <v>103484484</v>
      </c>
      <c r="F19" s="756">
        <v>182773405</v>
      </c>
      <c r="G19" s="756"/>
      <c r="H19" s="756"/>
      <c r="I19" s="756"/>
      <c r="J19" s="756"/>
      <c r="K19" s="768"/>
      <c r="L19" s="761">
        <f t="shared" si="0"/>
        <v>286257889</v>
      </c>
      <c r="M19" s="670"/>
    </row>
    <row r="20" spans="1:13" ht="31.5" customHeight="1">
      <c r="A20" s="732"/>
      <c r="B20" s="752" t="s">
        <v>409</v>
      </c>
      <c r="C20" s="754"/>
      <c r="D20" s="754"/>
      <c r="E20" s="754"/>
      <c r="F20" s="754">
        <v>121139894</v>
      </c>
      <c r="G20" s="755"/>
      <c r="H20" s="755"/>
      <c r="I20" s="755"/>
      <c r="J20" s="755"/>
      <c r="K20" s="755"/>
      <c r="L20" s="757">
        <f t="shared" si="0"/>
        <v>121139894</v>
      </c>
      <c r="M20" s="670"/>
    </row>
    <row r="21" spans="1:13" ht="14.45" customHeight="1">
      <c r="A21" s="732"/>
      <c r="B21" s="435" t="s">
        <v>1075</v>
      </c>
      <c r="C21" s="770"/>
      <c r="D21" s="760"/>
      <c r="E21" s="760"/>
      <c r="F21" s="768">
        <v>48532047</v>
      </c>
      <c r="G21" s="756"/>
      <c r="H21" s="756"/>
      <c r="I21" s="756"/>
      <c r="J21" s="756"/>
      <c r="K21" s="756"/>
      <c r="L21" s="761">
        <f t="shared" si="0"/>
        <v>48532047</v>
      </c>
      <c r="M21" s="670"/>
    </row>
    <row r="22" spans="1:13" ht="14.45" customHeight="1">
      <c r="A22" s="732"/>
      <c r="B22" s="435" t="s">
        <v>1076</v>
      </c>
      <c r="C22" s="770"/>
      <c r="D22" s="760"/>
      <c r="E22" s="760"/>
      <c r="F22" s="768">
        <v>72607847</v>
      </c>
      <c r="G22" s="756"/>
      <c r="H22" s="756"/>
      <c r="I22" s="756"/>
      <c r="J22" s="756"/>
      <c r="K22" s="756"/>
      <c r="L22" s="761">
        <f t="shared" si="0"/>
        <v>72607847</v>
      </c>
      <c r="M22" s="670"/>
    </row>
    <row r="23" spans="1:13" ht="28.9" customHeight="1">
      <c r="A23" s="732"/>
      <c r="B23" s="752" t="s">
        <v>1077</v>
      </c>
      <c r="C23" s="771"/>
      <c r="D23" s="771">
        <v>27206732</v>
      </c>
      <c r="E23" s="755">
        <v>59435429</v>
      </c>
      <c r="F23" s="755"/>
      <c r="G23" s="755">
        <v>96830068</v>
      </c>
      <c r="H23" s="754">
        <v>5480348</v>
      </c>
      <c r="I23" s="754"/>
      <c r="J23" s="754"/>
      <c r="K23" s="755"/>
      <c r="L23" s="757">
        <f t="shared" si="0"/>
        <v>188952577</v>
      </c>
      <c r="M23" s="670"/>
    </row>
    <row r="24" spans="1:13" ht="34.9" customHeight="1">
      <c r="A24" s="732"/>
      <c r="B24" s="772" t="s">
        <v>1078</v>
      </c>
      <c r="C24" s="773"/>
      <c r="D24" s="756"/>
      <c r="E24" s="774">
        <v>4000000</v>
      </c>
      <c r="F24" s="755">
        <v>32000000</v>
      </c>
      <c r="G24" s="755">
        <v>6000000</v>
      </c>
      <c r="H24" s="754">
        <v>219435735</v>
      </c>
      <c r="I24" s="754"/>
      <c r="J24" s="755">
        <v>3000000</v>
      </c>
      <c r="K24" s="755"/>
      <c r="L24" s="757">
        <f>SUM(C24:K24)</f>
        <v>264435735</v>
      </c>
      <c r="M24" s="670"/>
    </row>
    <row r="25" spans="1:13" ht="19.149999999999999" customHeight="1">
      <c r="A25" s="732"/>
      <c r="B25" s="735" t="s">
        <v>1079</v>
      </c>
      <c r="C25" s="775"/>
      <c r="D25" s="755"/>
      <c r="E25" s="755"/>
      <c r="F25" s="755">
        <v>1089529091</v>
      </c>
      <c r="G25" s="755"/>
      <c r="H25" s="755"/>
      <c r="I25" s="755"/>
      <c r="J25" s="755"/>
      <c r="K25" s="755"/>
      <c r="L25" s="757">
        <f>SUM(C25:K25)</f>
        <v>1089529091</v>
      </c>
      <c r="M25" s="670"/>
    </row>
    <row r="26" spans="1:13" ht="15" customHeight="1">
      <c r="A26" s="732"/>
      <c r="B26" s="734" t="s">
        <v>1080</v>
      </c>
      <c r="C26" s="776"/>
      <c r="D26" s="766"/>
      <c r="E26" s="766"/>
      <c r="F26" s="768">
        <v>665572956</v>
      </c>
      <c r="G26" s="768"/>
      <c r="H26" s="768"/>
      <c r="I26" s="768"/>
      <c r="J26" s="768"/>
      <c r="K26" s="768"/>
      <c r="L26" s="761">
        <f t="shared" ref="L26:L29" si="1">SUM(C26:K26)</f>
        <v>665572956</v>
      </c>
      <c r="M26" s="670"/>
    </row>
    <row r="27" spans="1:13" ht="16.149999999999999" customHeight="1">
      <c r="A27" s="732"/>
      <c r="B27" s="734" t="s">
        <v>1081</v>
      </c>
      <c r="C27" s="776"/>
      <c r="D27" s="766"/>
      <c r="E27" s="766"/>
      <c r="F27" s="768">
        <v>381089972</v>
      </c>
      <c r="G27" s="768"/>
      <c r="H27" s="768"/>
      <c r="I27" s="768"/>
      <c r="J27" s="768"/>
      <c r="K27" s="768"/>
      <c r="L27" s="761">
        <f t="shared" si="1"/>
        <v>381089972</v>
      </c>
      <c r="M27" s="670"/>
    </row>
    <row r="28" spans="1:13" ht="18" customHeight="1">
      <c r="A28" s="732"/>
      <c r="B28" s="734" t="s">
        <v>1082</v>
      </c>
      <c r="C28" s="776"/>
      <c r="D28" s="766"/>
      <c r="E28" s="766"/>
      <c r="F28" s="768">
        <v>42866163</v>
      </c>
      <c r="G28" s="768"/>
      <c r="H28" s="768"/>
      <c r="I28" s="768"/>
      <c r="J28" s="768"/>
      <c r="K28" s="768"/>
      <c r="L28" s="761">
        <f t="shared" si="1"/>
        <v>42866163</v>
      </c>
      <c r="M28" s="670"/>
    </row>
    <row r="29" spans="1:13" ht="27" customHeight="1">
      <c r="A29" s="732"/>
      <c r="B29" s="735" t="s">
        <v>1205</v>
      </c>
      <c r="C29" s="776"/>
      <c r="D29" s="755">
        <v>5500000</v>
      </c>
      <c r="E29" s="766">
        <v>7500000</v>
      </c>
      <c r="F29" s="754">
        <v>100000000</v>
      </c>
      <c r="G29" s="754">
        <v>20250000</v>
      </c>
      <c r="H29" s="754">
        <v>257837856</v>
      </c>
      <c r="I29" s="754"/>
      <c r="J29" s="754">
        <v>97771964</v>
      </c>
      <c r="K29" s="777"/>
      <c r="L29" s="757">
        <f t="shared" si="1"/>
        <v>488859820</v>
      </c>
      <c r="M29" s="670"/>
    </row>
    <row r="30" spans="1:13" ht="6.75" customHeight="1" thickBot="1">
      <c r="A30" s="736"/>
      <c r="B30" s="778"/>
      <c r="C30" s="779"/>
      <c r="D30" s="780"/>
      <c r="E30" s="780"/>
      <c r="F30" s="780"/>
      <c r="G30" s="780"/>
      <c r="H30" s="780"/>
      <c r="I30" s="780"/>
      <c r="J30" s="780"/>
      <c r="K30" s="780"/>
      <c r="L30" s="781"/>
    </row>
    <row r="31" spans="1:13" ht="4.5" customHeight="1" thickTop="1" thickBot="1">
      <c r="A31" s="737"/>
      <c r="B31" s="782"/>
      <c r="C31" s="773"/>
      <c r="D31" s="773"/>
      <c r="E31" s="773"/>
      <c r="F31" s="773"/>
      <c r="G31" s="773"/>
      <c r="H31" s="773"/>
      <c r="I31" s="773"/>
      <c r="J31" s="773"/>
      <c r="K31" s="773"/>
      <c r="L31" s="773"/>
    </row>
    <row r="32" spans="1:13" ht="5.25" customHeight="1" thickTop="1">
      <c r="A32" s="1122" t="s">
        <v>598</v>
      </c>
      <c r="B32" s="1124"/>
      <c r="C32" s="1169">
        <f t="shared" ref="C32:K32" si="2">C25+C24+C23+C20+C17+C16+C13+C12+C11</f>
        <v>4689278295</v>
      </c>
      <c r="D32" s="1169">
        <f>D25+D24+D23+D20+D17+D16+D13+D12+D11+D29</f>
        <v>65857796</v>
      </c>
      <c r="E32" s="1169">
        <f t="shared" si="2"/>
        <v>266643776</v>
      </c>
      <c r="F32" s="1169">
        <f>F25+F24+F23+F20+F17+F16+F13+F12+F11+F29</f>
        <v>3658728234</v>
      </c>
      <c r="G32" s="1169">
        <f>G25+G24+G23+G20+G17+G16+G13+G12+G11+G29</f>
        <v>123080068</v>
      </c>
      <c r="H32" s="1169">
        <f>H25+H24+H23+H20+H17+H16+H13+H12+H11+H29</f>
        <v>536050877</v>
      </c>
      <c r="I32" s="786"/>
      <c r="J32" s="1169">
        <f>J25+J24+J23+J20+J17+J16+J13+J12+J11+J29</f>
        <v>1695213975</v>
      </c>
      <c r="K32" s="1169">
        <f t="shared" si="2"/>
        <v>0</v>
      </c>
      <c r="L32" s="1149">
        <f>L25+L24+L23+L20+L17+L16+L13+L12+L11+L29</f>
        <v>11042353021</v>
      </c>
    </row>
    <row r="33" spans="1:13" ht="12.75" customHeight="1">
      <c r="A33" s="1173"/>
      <c r="B33" s="1174"/>
      <c r="C33" s="1170"/>
      <c r="D33" s="1170"/>
      <c r="E33" s="1170"/>
      <c r="F33" s="1170"/>
      <c r="G33" s="1170"/>
      <c r="H33" s="1170"/>
      <c r="I33" s="787">
        <v>0</v>
      </c>
      <c r="J33" s="1170"/>
      <c r="K33" s="1170"/>
      <c r="L33" s="1172"/>
      <c r="M33" s="713"/>
    </row>
    <row r="34" spans="1:13" ht="4.5" customHeight="1" thickBot="1">
      <c r="A34" s="1125"/>
      <c r="B34" s="1127"/>
      <c r="C34" s="1171"/>
      <c r="D34" s="1171"/>
      <c r="E34" s="1171"/>
      <c r="F34" s="1171"/>
      <c r="G34" s="1171"/>
      <c r="H34" s="1171"/>
      <c r="I34" s="788"/>
      <c r="J34" s="1171"/>
      <c r="K34" s="1171"/>
      <c r="L34" s="1150"/>
    </row>
    <row r="35" spans="1:13" ht="12.75" customHeight="1" thickTop="1">
      <c r="A35" s="783"/>
      <c r="B35" s="2"/>
      <c r="C35" s="2"/>
      <c r="D35" s="2"/>
      <c r="E35" s="2"/>
      <c r="F35" s="2"/>
      <c r="G35" s="2"/>
      <c r="H35" s="2"/>
      <c r="I35" s="2"/>
      <c r="J35" s="2"/>
      <c r="K35" s="2"/>
      <c r="L35" s="784"/>
    </row>
    <row r="36" spans="1:13" ht="22.15" customHeight="1">
      <c r="A36" s="785"/>
      <c r="B36" s="2" t="s">
        <v>1206</v>
      </c>
      <c r="C36" s="2"/>
      <c r="D36" s="2"/>
      <c r="E36" s="2"/>
      <c r="F36" s="2"/>
      <c r="G36" s="2"/>
      <c r="H36" s="2"/>
      <c r="I36" s="2"/>
      <c r="J36" s="2"/>
      <c r="K36" s="2"/>
      <c r="L36" s="784"/>
    </row>
    <row r="37" spans="1:13" ht="12.75" customHeight="1">
      <c r="A37" s="785"/>
      <c r="B37" s="2"/>
      <c r="C37" s="2"/>
      <c r="D37" s="2"/>
      <c r="E37" s="2"/>
      <c r="F37" s="2"/>
      <c r="G37" s="2"/>
      <c r="H37" s="2"/>
      <c r="I37" s="2"/>
      <c r="J37" s="2"/>
      <c r="K37" s="2"/>
      <c r="L37" s="784"/>
    </row>
    <row r="38" spans="1:13" ht="12.75" customHeight="1">
      <c r="A38" s="785"/>
      <c r="B38" s="2"/>
      <c r="C38" s="2"/>
      <c r="D38" s="2"/>
      <c r="E38" s="2"/>
      <c r="F38" s="784"/>
      <c r="G38" s="2"/>
      <c r="H38" s="784"/>
      <c r="I38" s="784"/>
      <c r="J38" s="2"/>
      <c r="K38" s="2"/>
      <c r="L38" s="784"/>
    </row>
    <row r="39" spans="1:13" ht="12.75" customHeight="1">
      <c r="A39" s="785"/>
      <c r="B39" s="2"/>
      <c r="C39" s="2"/>
      <c r="D39" s="2"/>
      <c r="E39" s="2"/>
      <c r="F39" s="2"/>
      <c r="G39" s="2"/>
      <c r="H39" s="2"/>
      <c r="I39" s="2"/>
      <c r="J39" s="2"/>
      <c r="K39" s="2"/>
      <c r="L39" s="784"/>
    </row>
    <row r="40" spans="1:13" ht="12.75" customHeight="1">
      <c r="A40" s="785"/>
      <c r="B40" s="2"/>
      <c r="C40" s="2"/>
      <c r="D40" s="784"/>
      <c r="E40" s="2"/>
      <c r="F40" s="2"/>
      <c r="G40" s="2"/>
      <c r="H40" s="2"/>
      <c r="I40" s="2"/>
      <c r="J40" s="2"/>
      <c r="K40" s="2"/>
      <c r="L40" s="784"/>
    </row>
    <row r="41" spans="1:13" ht="12.75" customHeight="1">
      <c r="A41" s="785"/>
      <c r="B41" s="2"/>
      <c r="C41" s="2"/>
      <c r="D41" s="2"/>
      <c r="E41" s="2"/>
      <c r="F41" s="2"/>
      <c r="G41" s="2"/>
      <c r="H41" s="2"/>
      <c r="I41" s="2"/>
      <c r="J41" s="2"/>
      <c r="K41" s="2"/>
      <c r="L41" s="784"/>
    </row>
    <row r="42" spans="1:13" ht="12.75" customHeight="1">
      <c r="A42" s="785"/>
      <c r="B42" s="2"/>
      <c r="C42" s="2"/>
      <c r="D42" s="2"/>
      <c r="E42" s="2"/>
      <c r="F42" s="2"/>
      <c r="G42" s="2"/>
      <c r="H42" s="2"/>
      <c r="I42" s="2"/>
      <c r="J42" s="2"/>
      <c r="K42" s="2"/>
      <c r="L42" s="784"/>
    </row>
    <row r="43" spans="1:13" ht="12.75" customHeight="1">
      <c r="A43" s="785"/>
      <c r="B43" s="2"/>
      <c r="C43" s="2"/>
      <c r="D43" s="2"/>
      <c r="E43" s="2"/>
      <c r="F43" s="2"/>
      <c r="G43" s="2"/>
      <c r="H43" s="2"/>
      <c r="I43" s="2"/>
      <c r="J43" s="2"/>
      <c r="K43" s="2"/>
      <c r="L43" s="784"/>
    </row>
    <row r="44" spans="1:13" ht="12.75" customHeight="1">
      <c r="A44" s="785"/>
      <c r="B44" s="2"/>
      <c r="C44" s="2"/>
      <c r="D44" s="2"/>
      <c r="E44" s="2"/>
      <c r="F44" s="2"/>
      <c r="G44" s="2"/>
      <c r="H44" s="2"/>
      <c r="I44" s="2"/>
      <c r="J44" s="2"/>
      <c r="K44" s="2"/>
      <c r="L44" s="784"/>
    </row>
    <row r="45" spans="1:13" ht="12.75" customHeight="1">
      <c r="A45" s="785"/>
      <c r="B45" s="2"/>
      <c r="C45" s="2"/>
      <c r="D45" s="2"/>
      <c r="E45" s="2"/>
      <c r="F45" s="2"/>
      <c r="G45" s="2"/>
      <c r="H45" s="2"/>
      <c r="I45" s="2"/>
      <c r="J45" s="2"/>
      <c r="K45" s="2"/>
      <c r="L45" s="784"/>
    </row>
    <row r="46" spans="1:13" ht="12.75" customHeight="1">
      <c r="A46" s="785"/>
      <c r="B46" s="2"/>
      <c r="C46" s="2"/>
      <c r="D46" s="2"/>
      <c r="E46" s="2"/>
      <c r="F46" s="2"/>
      <c r="G46" s="2"/>
      <c r="H46" s="2"/>
      <c r="I46" s="2"/>
      <c r="J46" s="2"/>
      <c r="K46" s="2"/>
      <c r="L46" s="784"/>
    </row>
    <row r="47" spans="1:13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784"/>
    </row>
    <row r="48" spans="1:13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784"/>
    </row>
    <row r="49" spans="1:12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784"/>
    </row>
    <row r="50" spans="1:12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784"/>
    </row>
    <row r="51" spans="1:12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784"/>
    </row>
    <row r="52" spans="1:1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784"/>
    </row>
    <row r="53" spans="1:12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ht="12.75" customHeight="1"/>
    <row r="64" spans="1:12" ht="12.75" customHeight="1"/>
    <row r="65" ht="12.75" customHeight="1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</sheetData>
  <mergeCells count="18">
    <mergeCell ref="H32:H34"/>
    <mergeCell ref="J32:J34"/>
    <mergeCell ref="K32:K34"/>
    <mergeCell ref="L32:L34"/>
    <mergeCell ref="A32:B34"/>
    <mergeCell ref="C32:C34"/>
    <mergeCell ref="D32:D34"/>
    <mergeCell ref="E32:E34"/>
    <mergeCell ref="F32:F34"/>
    <mergeCell ref="G32:G34"/>
    <mergeCell ref="A7:B8"/>
    <mergeCell ref="C7:K7"/>
    <mergeCell ref="L7:L8"/>
    <mergeCell ref="A1:L1"/>
    <mergeCell ref="A2:L2"/>
    <mergeCell ref="A3:L3"/>
    <mergeCell ref="A4:L4"/>
    <mergeCell ref="A5:L5"/>
  </mergeCells>
  <printOptions horizontalCentered="1"/>
  <pageMargins left="0" right="0" top="0" bottom="0.19685039370078741" header="0.23622047244094491" footer="0.19685039370078741"/>
  <pageSetup scale="62" fitToHeight="0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6"/>
  <sheetViews>
    <sheetView topLeftCell="A5" zoomScale="110" zoomScaleNormal="110" workbookViewId="0">
      <selection activeCell="A13" sqref="A13"/>
    </sheetView>
  </sheetViews>
  <sheetFormatPr baseColWidth="10" defaultColWidth="11.42578125" defaultRowHeight="12.75"/>
  <cols>
    <col min="1" max="1" width="54.85546875" style="1" customWidth="1"/>
    <col min="2" max="2" width="18.28515625" style="1" bestFit="1" customWidth="1"/>
    <col min="3" max="3" width="17.7109375" style="1" bestFit="1" customWidth="1"/>
    <col min="4" max="4" width="18.28515625" style="1" bestFit="1" customWidth="1"/>
    <col min="5" max="5" width="17" style="1" bestFit="1" customWidth="1"/>
    <col min="6" max="6" width="18.28515625" style="1" bestFit="1" customWidth="1"/>
    <col min="7" max="7" width="12.5703125" style="1" bestFit="1" customWidth="1"/>
    <col min="8" max="16384" width="11.42578125" style="1"/>
  </cols>
  <sheetData>
    <row r="1" spans="1:11" ht="19.899999999999999" customHeight="1">
      <c r="A1" s="939" t="s">
        <v>1083</v>
      </c>
      <c r="B1" s="939"/>
      <c r="C1" s="939"/>
      <c r="D1" s="939"/>
      <c r="E1" s="939"/>
      <c r="F1" s="939"/>
    </row>
    <row r="2" spans="1:11" ht="16.5">
      <c r="A2" s="940" t="s">
        <v>1</v>
      </c>
      <c r="B2" s="940"/>
      <c r="C2" s="940"/>
      <c r="D2" s="940"/>
      <c r="E2" s="940"/>
      <c r="F2" s="940"/>
      <c r="G2" s="738"/>
      <c r="H2" s="738"/>
      <c r="I2" s="738"/>
      <c r="J2" s="738"/>
      <c r="K2" s="738"/>
    </row>
    <row r="3" spans="1:11" ht="39" customHeight="1">
      <c r="A3" s="1175"/>
      <c r="B3" s="1175"/>
      <c r="C3" s="1175"/>
      <c r="D3" s="1175"/>
      <c r="E3" s="1175"/>
      <c r="F3" s="1175"/>
    </row>
    <row r="4" spans="1:11" ht="30" customHeight="1">
      <c r="A4" s="1176" t="s">
        <v>3</v>
      </c>
      <c r="B4" s="1176"/>
      <c r="C4" s="1176"/>
      <c r="D4" s="1176"/>
      <c r="E4" s="1176"/>
      <c r="F4" s="1176"/>
    </row>
    <row r="5" spans="1:11" ht="3.75" customHeight="1">
      <c r="A5" s="2"/>
      <c r="B5" s="2"/>
      <c r="C5" s="2"/>
      <c r="D5" s="2"/>
      <c r="E5" s="2"/>
      <c r="F5" s="2"/>
    </row>
    <row r="6" spans="1:11" ht="9.75" customHeight="1" thickBot="1">
      <c r="A6" s="2"/>
      <c r="B6" s="2"/>
      <c r="C6" s="2"/>
      <c r="D6" s="2"/>
      <c r="E6" s="2"/>
      <c r="F6" s="2"/>
    </row>
    <row r="7" spans="1:11" ht="16.5" thickTop="1">
      <c r="A7" s="1100" t="s">
        <v>1251</v>
      </c>
      <c r="B7" s="789" t="s">
        <v>1084</v>
      </c>
      <c r="C7" s="790" t="s">
        <v>1084</v>
      </c>
      <c r="D7" s="789" t="s">
        <v>14</v>
      </c>
      <c r="E7" s="791" t="s">
        <v>249</v>
      </c>
      <c r="F7" s="792" t="s">
        <v>14</v>
      </c>
    </row>
    <row r="8" spans="1:11" ht="16.5" thickBot="1">
      <c r="A8" s="1101"/>
      <c r="B8" s="793" t="s">
        <v>1085</v>
      </c>
      <c r="C8" s="794" t="s">
        <v>1086</v>
      </c>
      <c r="D8" s="793" t="s">
        <v>1087</v>
      </c>
      <c r="E8" s="795" t="s">
        <v>1088</v>
      </c>
      <c r="F8" s="796" t="s">
        <v>1089</v>
      </c>
    </row>
    <row r="9" spans="1:11" ht="19.149999999999999" customHeight="1" thickTop="1">
      <c r="A9" s="797" t="s">
        <v>1090</v>
      </c>
      <c r="B9" s="798">
        <v>185324545</v>
      </c>
      <c r="C9" s="798">
        <v>114283467</v>
      </c>
      <c r="D9" s="798">
        <v>299608012</v>
      </c>
      <c r="E9" s="799">
        <v>25811027</v>
      </c>
      <c r="F9" s="800">
        <v>325419039</v>
      </c>
      <c r="G9" s="739"/>
    </row>
    <row r="10" spans="1:11" ht="18" customHeight="1">
      <c r="A10" s="801" t="s">
        <v>1091</v>
      </c>
      <c r="B10" s="802">
        <v>19587019</v>
      </c>
      <c r="C10" s="802">
        <v>12078662</v>
      </c>
      <c r="D10" s="802">
        <v>31665681</v>
      </c>
      <c r="E10" s="803">
        <v>5631080</v>
      </c>
      <c r="F10" s="804">
        <v>37296761</v>
      </c>
    </row>
    <row r="11" spans="1:11" ht="18" customHeight="1">
      <c r="A11" s="801" t="s">
        <v>104</v>
      </c>
      <c r="B11" s="802">
        <v>15179416</v>
      </c>
      <c r="C11" s="802">
        <v>9360640</v>
      </c>
      <c r="D11" s="802">
        <v>24540056</v>
      </c>
      <c r="E11" s="803">
        <v>2338026</v>
      </c>
      <c r="F11" s="804">
        <v>26878082</v>
      </c>
    </row>
    <row r="12" spans="1:11" ht="18" customHeight="1">
      <c r="A12" s="801" t="s">
        <v>96</v>
      </c>
      <c r="B12" s="802">
        <v>8421491</v>
      </c>
      <c r="C12" s="802">
        <v>5193253</v>
      </c>
      <c r="D12" s="802">
        <v>13614744</v>
      </c>
      <c r="E12" s="803">
        <v>1174910</v>
      </c>
      <c r="F12" s="804">
        <v>14789654</v>
      </c>
    </row>
    <row r="13" spans="1:11" ht="18" customHeight="1">
      <c r="A13" s="805" t="s">
        <v>1092</v>
      </c>
      <c r="B13" s="802">
        <v>8015623</v>
      </c>
      <c r="C13" s="802">
        <v>9931747</v>
      </c>
      <c r="D13" s="802">
        <v>17947370</v>
      </c>
      <c r="E13" s="803">
        <v>1333463</v>
      </c>
      <c r="F13" s="804">
        <v>19280833</v>
      </c>
    </row>
    <row r="14" spans="1:11" ht="18" customHeight="1">
      <c r="A14" s="805" t="s">
        <v>1093</v>
      </c>
      <c r="B14" s="802">
        <v>7033766</v>
      </c>
      <c r="C14" s="802">
        <v>4358063</v>
      </c>
      <c r="D14" s="802">
        <v>11391829</v>
      </c>
      <c r="E14" s="803">
        <v>414464</v>
      </c>
      <c r="F14" s="804">
        <v>11806293</v>
      </c>
    </row>
    <row r="15" spans="1:11" ht="18" customHeight="1">
      <c r="A15" s="805" t="s">
        <v>1094</v>
      </c>
      <c r="B15" s="802">
        <v>1347391</v>
      </c>
      <c r="C15" s="802">
        <v>832891</v>
      </c>
      <c r="D15" s="802">
        <v>2180282</v>
      </c>
      <c r="E15" s="803">
        <v>110050</v>
      </c>
      <c r="F15" s="804">
        <v>2290332</v>
      </c>
    </row>
    <row r="16" spans="1:11" ht="18" customHeight="1">
      <c r="A16" s="805" t="s">
        <v>1095</v>
      </c>
      <c r="B16" s="802">
        <v>5153958</v>
      </c>
      <c r="C16" s="802">
        <v>3178275</v>
      </c>
      <c r="D16" s="802">
        <v>8332233</v>
      </c>
      <c r="E16" s="803">
        <v>2028432</v>
      </c>
      <c r="F16" s="804">
        <v>10360665</v>
      </c>
    </row>
    <row r="17" spans="1:6" ht="18" customHeight="1">
      <c r="A17" s="805" t="s">
        <v>1096</v>
      </c>
      <c r="B17" s="802">
        <v>9558082</v>
      </c>
      <c r="C17" s="802">
        <v>5894151</v>
      </c>
      <c r="D17" s="802">
        <v>15452233</v>
      </c>
      <c r="E17" s="803">
        <v>1086383</v>
      </c>
      <c r="F17" s="804">
        <v>16538616</v>
      </c>
    </row>
    <row r="18" spans="1:6" ht="18" customHeight="1">
      <c r="A18" s="805" t="s">
        <v>1097</v>
      </c>
      <c r="B18" s="802">
        <v>1810256</v>
      </c>
      <c r="C18" s="802">
        <v>1116325</v>
      </c>
      <c r="D18" s="802">
        <v>2926581</v>
      </c>
      <c r="E18" s="803">
        <v>222879</v>
      </c>
      <c r="F18" s="804">
        <v>3149460</v>
      </c>
    </row>
    <row r="19" spans="1:6" ht="18" customHeight="1">
      <c r="A19" s="805" t="s">
        <v>1098</v>
      </c>
      <c r="B19" s="802">
        <v>1916153</v>
      </c>
      <c r="C19" s="802">
        <v>1189332</v>
      </c>
      <c r="D19" s="802">
        <v>3105485</v>
      </c>
      <c r="E19" s="803">
        <v>186750</v>
      </c>
      <c r="F19" s="804">
        <v>3292235</v>
      </c>
    </row>
    <row r="20" spans="1:6" ht="18" customHeight="1">
      <c r="A20" s="805" t="s">
        <v>229</v>
      </c>
      <c r="B20" s="802">
        <v>820299</v>
      </c>
      <c r="C20" s="802">
        <v>505851</v>
      </c>
      <c r="D20" s="802">
        <v>1326150</v>
      </c>
      <c r="E20" s="803">
        <v>40168</v>
      </c>
      <c r="F20" s="804">
        <v>1366318</v>
      </c>
    </row>
    <row r="21" spans="1:6" ht="18" customHeight="1">
      <c r="A21" s="805" t="s">
        <v>1099</v>
      </c>
      <c r="B21" s="802">
        <v>1085190</v>
      </c>
      <c r="C21" s="802">
        <v>669201</v>
      </c>
      <c r="D21" s="802">
        <v>1754391</v>
      </c>
      <c r="E21" s="803">
        <v>41110</v>
      </c>
      <c r="F21" s="804">
        <v>1795501</v>
      </c>
    </row>
    <row r="22" spans="1:6" ht="18" customHeight="1">
      <c r="A22" s="805" t="s">
        <v>1100</v>
      </c>
      <c r="B22" s="802">
        <v>323519</v>
      </c>
      <c r="C22" s="802">
        <v>199504</v>
      </c>
      <c r="D22" s="802">
        <v>523023</v>
      </c>
      <c r="E22" s="803">
        <v>7120</v>
      </c>
      <c r="F22" s="804">
        <v>530143</v>
      </c>
    </row>
    <row r="23" spans="1:6" ht="18" customHeight="1">
      <c r="A23" s="805" t="s">
        <v>1101</v>
      </c>
      <c r="B23" s="802">
        <v>39396</v>
      </c>
      <c r="C23" s="802">
        <v>24295</v>
      </c>
      <c r="D23" s="802">
        <v>63691</v>
      </c>
      <c r="E23" s="803">
        <v>9568</v>
      </c>
      <c r="F23" s="804">
        <v>73259</v>
      </c>
    </row>
    <row r="24" spans="1:6" ht="18" customHeight="1">
      <c r="A24" s="801" t="s">
        <v>1102</v>
      </c>
      <c r="B24" s="802">
        <v>1292592</v>
      </c>
      <c r="C24" s="802">
        <v>797099</v>
      </c>
      <c r="D24" s="802">
        <v>2089691</v>
      </c>
      <c r="E24" s="803">
        <v>126978</v>
      </c>
      <c r="F24" s="804">
        <v>2216669</v>
      </c>
    </row>
    <row r="25" spans="1:6" ht="18" customHeight="1">
      <c r="A25" s="801" t="s">
        <v>1103</v>
      </c>
      <c r="B25" s="802">
        <v>4320981</v>
      </c>
      <c r="C25" s="802">
        <v>2664605</v>
      </c>
      <c r="D25" s="802">
        <v>6985586</v>
      </c>
      <c r="E25" s="803">
        <v>202185</v>
      </c>
      <c r="F25" s="804">
        <v>7187771</v>
      </c>
    </row>
    <row r="26" spans="1:6" ht="18" customHeight="1">
      <c r="A26" s="801" t="s">
        <v>1104</v>
      </c>
      <c r="B26" s="802"/>
      <c r="C26" s="802"/>
      <c r="D26" s="802">
        <v>0</v>
      </c>
      <c r="E26" s="803">
        <v>1412675</v>
      </c>
      <c r="F26" s="804">
        <v>1412675</v>
      </c>
    </row>
    <row r="27" spans="1:6" ht="18" customHeight="1">
      <c r="A27" s="801" t="s">
        <v>1105</v>
      </c>
      <c r="B27" s="802">
        <v>1098722</v>
      </c>
      <c r="C27" s="802">
        <v>677546</v>
      </c>
      <c r="D27" s="802">
        <v>1776268</v>
      </c>
      <c r="E27" s="803">
        <v>89470</v>
      </c>
      <c r="F27" s="804">
        <v>1865738</v>
      </c>
    </row>
    <row r="28" spans="1:6" ht="18" customHeight="1">
      <c r="A28" s="801" t="s">
        <v>1106</v>
      </c>
      <c r="B28" s="802">
        <v>1116046</v>
      </c>
      <c r="C28" s="802">
        <v>688229</v>
      </c>
      <c r="D28" s="802">
        <v>1804275</v>
      </c>
      <c r="E28" s="803">
        <v>180268</v>
      </c>
      <c r="F28" s="804">
        <v>1984543</v>
      </c>
    </row>
    <row r="29" spans="1:6" ht="18" customHeight="1">
      <c r="A29" s="801" t="s">
        <v>1107</v>
      </c>
      <c r="B29" s="802">
        <v>693778</v>
      </c>
      <c r="C29" s="802">
        <v>427830</v>
      </c>
      <c r="D29" s="802">
        <v>1121608</v>
      </c>
      <c r="E29" s="803">
        <v>121000</v>
      </c>
      <c r="F29" s="804">
        <v>1242608</v>
      </c>
    </row>
    <row r="30" spans="1:6" ht="18" customHeight="1">
      <c r="A30" s="801" t="s">
        <v>1108</v>
      </c>
      <c r="B30" s="802">
        <v>1098409</v>
      </c>
      <c r="C30" s="802">
        <v>677352</v>
      </c>
      <c r="D30" s="802">
        <v>1775761</v>
      </c>
      <c r="E30" s="803">
        <v>23500</v>
      </c>
      <c r="F30" s="804">
        <v>1799261</v>
      </c>
    </row>
    <row r="31" spans="1:6" ht="18" customHeight="1">
      <c r="A31" s="806" t="s">
        <v>1109</v>
      </c>
      <c r="B31" s="807">
        <v>275236632</v>
      </c>
      <c r="C31" s="807">
        <v>174748318</v>
      </c>
      <c r="D31" s="807">
        <v>449984950</v>
      </c>
      <c r="E31" s="807">
        <v>42591506</v>
      </c>
      <c r="F31" s="808">
        <v>492576456</v>
      </c>
    </row>
    <row r="32" spans="1:6" ht="18" customHeight="1">
      <c r="A32" s="801" t="s">
        <v>1110</v>
      </c>
      <c r="B32" s="802">
        <v>5183036</v>
      </c>
      <c r="C32" s="802">
        <v>2073214</v>
      </c>
      <c r="D32" s="802">
        <v>7256250</v>
      </c>
      <c r="E32" s="809">
        <v>0</v>
      </c>
      <c r="F32" s="804">
        <v>7256250</v>
      </c>
    </row>
    <row r="33" spans="1:6" ht="18" customHeight="1">
      <c r="A33" s="801" t="s">
        <v>1111</v>
      </c>
      <c r="B33" s="802">
        <v>0</v>
      </c>
      <c r="C33" s="802">
        <v>26796686</v>
      </c>
      <c r="D33" s="802">
        <v>26796686</v>
      </c>
      <c r="E33" s="809">
        <v>12765231</v>
      </c>
      <c r="F33" s="804">
        <v>39561917</v>
      </c>
    </row>
    <row r="34" spans="1:6" ht="18" customHeight="1" thickBot="1">
      <c r="A34" s="810" t="s">
        <v>1112</v>
      </c>
      <c r="B34" s="811">
        <v>5183036</v>
      </c>
      <c r="C34" s="811">
        <v>28869900</v>
      </c>
      <c r="D34" s="811">
        <v>34052936</v>
      </c>
      <c r="E34" s="811">
        <v>12765231</v>
      </c>
      <c r="F34" s="812">
        <v>46818167</v>
      </c>
    </row>
    <row r="35" spans="1:6" ht="19.899999999999999" customHeight="1" thickTop="1" thickBot="1">
      <c r="A35" s="813" t="s">
        <v>14</v>
      </c>
      <c r="B35" s="814">
        <v>280419668</v>
      </c>
      <c r="C35" s="814">
        <v>203618218</v>
      </c>
      <c r="D35" s="814">
        <v>484037886</v>
      </c>
      <c r="E35" s="814">
        <v>55356737</v>
      </c>
      <c r="F35" s="815">
        <v>539394623</v>
      </c>
    </row>
    <row r="36" spans="1:6" ht="13.5" thickTop="1"/>
  </sheetData>
  <mergeCells count="5">
    <mergeCell ref="A1:F1"/>
    <mergeCell ref="A2:F2"/>
    <mergeCell ref="A3:F3"/>
    <mergeCell ref="A4:F4"/>
    <mergeCell ref="A7:A8"/>
  </mergeCells>
  <printOptions horizontalCentered="1"/>
  <pageMargins left="0.31496062992125984" right="0.31496062992125984" top="0.74803149606299213" bottom="0.74803149606299213" header="0.31496062992125984" footer="0.31496062992125984"/>
  <pageSetup scale="69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7"/>
  <sheetViews>
    <sheetView zoomScale="90" zoomScaleNormal="90" workbookViewId="0">
      <selection activeCell="A26" sqref="A26"/>
    </sheetView>
  </sheetViews>
  <sheetFormatPr baseColWidth="10" defaultColWidth="11.42578125" defaultRowHeight="12.75"/>
  <cols>
    <col min="1" max="1" width="75.42578125" style="1" customWidth="1"/>
    <col min="2" max="2" width="17.7109375" style="1" bestFit="1" customWidth="1"/>
    <col min="3" max="3" width="18.42578125" style="1" bestFit="1" customWidth="1"/>
    <col min="4" max="4" width="18.140625" style="1" bestFit="1" customWidth="1"/>
    <col min="5" max="5" width="11.42578125" style="1"/>
    <col min="6" max="6" width="35.140625" style="1" customWidth="1"/>
    <col min="7" max="16384" width="11.42578125" style="1"/>
  </cols>
  <sheetData>
    <row r="1" spans="1:6" ht="16.5">
      <c r="A1" s="939" t="s">
        <v>1113</v>
      </c>
      <c r="B1" s="939"/>
      <c r="C1" s="939"/>
      <c r="D1" s="939"/>
    </row>
    <row r="2" spans="1:6" ht="16.5">
      <c r="A2" s="940" t="s">
        <v>1</v>
      </c>
      <c r="B2" s="940"/>
      <c r="C2" s="940"/>
      <c r="D2" s="940"/>
      <c r="E2" s="99"/>
      <c r="F2" s="99"/>
    </row>
    <row r="3" spans="1:6" ht="45.6" customHeight="1">
      <c r="A3" s="1165"/>
      <c r="B3" s="1165"/>
      <c r="C3" s="1165"/>
      <c r="D3" s="1165"/>
    </row>
    <row r="4" spans="1:6" ht="20.45" customHeight="1">
      <c r="A4" s="942" t="s">
        <v>3</v>
      </c>
      <c r="B4" s="942"/>
      <c r="C4" s="942"/>
      <c r="D4" s="942"/>
    </row>
    <row r="5" spans="1:6" ht="3.75" customHeight="1">
      <c r="A5" s="2"/>
      <c r="B5" s="2"/>
      <c r="C5" s="2"/>
      <c r="D5" s="2"/>
    </row>
    <row r="6" spans="1:6" ht="9.75" customHeight="1" thickBot="1">
      <c r="A6" s="2"/>
      <c r="B6" s="2"/>
      <c r="C6" s="2"/>
      <c r="D6" s="2"/>
    </row>
    <row r="7" spans="1:6" ht="31.5" customHeight="1" thickTop="1" thickBot="1">
      <c r="A7" s="19" t="s">
        <v>187</v>
      </c>
      <c r="B7" s="19" t="s">
        <v>1114</v>
      </c>
      <c r="C7" s="19" t="s">
        <v>1115</v>
      </c>
      <c r="D7" s="19" t="s">
        <v>14</v>
      </c>
    </row>
    <row r="8" spans="1:6" ht="20.100000000000001" hidden="1" customHeight="1">
      <c r="A8" s="722" t="s">
        <v>1056</v>
      </c>
      <c r="B8" s="740"/>
      <c r="C8" s="740"/>
      <c r="D8" s="5">
        <f>SUM(B8:C8)</f>
        <v>0</v>
      </c>
    </row>
    <row r="9" spans="1:6" ht="20.100000000000001" hidden="1" customHeight="1">
      <c r="A9" s="723" t="s">
        <v>1057</v>
      </c>
      <c r="B9" s="740"/>
      <c r="C9" s="740"/>
      <c r="D9" s="5">
        <f>SUM(B9:C9)</f>
        <v>0</v>
      </c>
    </row>
    <row r="10" spans="1:6" ht="20.100000000000001" hidden="1" customHeight="1">
      <c r="A10" s="723" t="s">
        <v>1058</v>
      </c>
      <c r="B10" s="740"/>
      <c r="C10" s="740"/>
      <c r="D10" s="5">
        <f>SUM(B10:C10)</f>
        <v>0</v>
      </c>
    </row>
    <row r="11" spans="1:6" ht="17.100000000000001" customHeight="1" thickTop="1">
      <c r="A11" s="89" t="s">
        <v>1280</v>
      </c>
      <c r="B11" s="728">
        <v>123029389</v>
      </c>
      <c r="C11" s="728"/>
      <c r="D11" s="726">
        <f>SUM(B11:C11)</f>
        <v>123029389</v>
      </c>
    </row>
    <row r="12" spans="1:6" ht="17.100000000000001" customHeight="1">
      <c r="A12" s="89" t="s">
        <v>1279</v>
      </c>
      <c r="B12" s="728">
        <v>64964543</v>
      </c>
      <c r="C12" s="728"/>
      <c r="D12" s="726">
        <f>SUM(B12:C12)</f>
        <v>64964543</v>
      </c>
    </row>
    <row r="13" spans="1:6" ht="19.899999999999999" customHeight="1">
      <c r="A13" s="854" t="s">
        <v>1278</v>
      </c>
      <c r="B13" s="728">
        <v>232945728</v>
      </c>
      <c r="C13" s="728"/>
      <c r="D13" s="726">
        <f>SUM(B13:C13)</f>
        <v>232945728</v>
      </c>
    </row>
    <row r="14" spans="1:6" ht="17.100000000000001" customHeight="1">
      <c r="A14" s="854" t="s">
        <v>1277</v>
      </c>
      <c r="B14" s="728">
        <v>44802802</v>
      </c>
      <c r="C14" s="728"/>
      <c r="D14" s="726">
        <f>SUM(B14:C14)</f>
        <v>44802802</v>
      </c>
    </row>
    <row r="15" spans="1:6" ht="17.100000000000001" customHeight="1">
      <c r="A15" s="854" t="s">
        <v>1276</v>
      </c>
      <c r="B15" s="728">
        <v>30157792</v>
      </c>
      <c r="C15" s="728"/>
      <c r="D15" s="726">
        <f>SUM(B15:C15)</f>
        <v>30157792</v>
      </c>
    </row>
    <row r="16" spans="1:6" ht="17.100000000000001" customHeight="1">
      <c r="A16" s="854" t="s">
        <v>1275</v>
      </c>
      <c r="B16" s="728">
        <v>24726237</v>
      </c>
      <c r="C16" s="728"/>
      <c r="D16" s="726">
        <f>SUM(B16:C16)</f>
        <v>24726237</v>
      </c>
    </row>
    <row r="17" spans="1:8" ht="17.100000000000001" customHeight="1">
      <c r="A17" s="854" t="s">
        <v>1274</v>
      </c>
      <c r="B17" s="728">
        <v>11063659</v>
      </c>
      <c r="C17" s="728"/>
      <c r="D17" s="726">
        <f>SUM(B17:C17)</f>
        <v>11063659</v>
      </c>
    </row>
    <row r="18" spans="1:8" ht="17.100000000000001" customHeight="1">
      <c r="A18" s="89" t="s">
        <v>1116</v>
      </c>
      <c r="B18" s="728">
        <v>303573165</v>
      </c>
      <c r="C18" s="728">
        <v>665572956</v>
      </c>
      <c r="D18" s="726">
        <f>SUM(B18:C18)</f>
        <v>969146121</v>
      </c>
    </row>
    <row r="19" spans="1:8" ht="17.100000000000001" customHeight="1">
      <c r="A19" s="89" t="s">
        <v>1117</v>
      </c>
      <c r="B19" s="728">
        <v>216000225</v>
      </c>
      <c r="C19" s="728">
        <v>381089972</v>
      </c>
      <c r="D19" s="726">
        <f>SUM(B19:C19)</f>
        <v>597090197</v>
      </c>
    </row>
    <row r="20" spans="1:8" ht="17.100000000000001" customHeight="1">
      <c r="A20" s="89" t="s">
        <v>1118</v>
      </c>
      <c r="B20" s="728">
        <v>44093284</v>
      </c>
      <c r="C20" s="728"/>
      <c r="D20" s="726">
        <f>SUM(B20:C20)</f>
        <v>44093284</v>
      </c>
    </row>
    <row r="21" spans="1:8" ht="17.100000000000001" customHeight="1">
      <c r="A21" s="89" t="s">
        <v>1119</v>
      </c>
      <c r="B21" s="728">
        <v>8167416</v>
      </c>
      <c r="C21" s="728"/>
      <c r="D21" s="726">
        <f>SUM(B21:C21)</f>
        <v>8167416</v>
      </c>
    </row>
    <row r="22" spans="1:8" ht="17.100000000000001" customHeight="1">
      <c r="A22" s="89" t="s">
        <v>1120</v>
      </c>
      <c r="B22" s="728">
        <v>5802846</v>
      </c>
      <c r="C22" s="728"/>
      <c r="D22" s="726">
        <f>SUM(B22:C22)</f>
        <v>5802846</v>
      </c>
    </row>
    <row r="23" spans="1:8" ht="17.100000000000001" customHeight="1">
      <c r="A23" s="89" t="s">
        <v>1121</v>
      </c>
      <c r="B23" s="728">
        <v>213000000</v>
      </c>
      <c r="C23" s="728"/>
      <c r="D23" s="726">
        <f>SUM(B23:C23)</f>
        <v>213000000</v>
      </c>
    </row>
    <row r="24" spans="1:8" ht="17.100000000000001" customHeight="1">
      <c r="A24" s="97" t="s">
        <v>1122</v>
      </c>
      <c r="B24" s="728">
        <v>17443056</v>
      </c>
      <c r="C24" s="728"/>
      <c r="D24" s="726">
        <f>SUM(B24:C24)</f>
        <v>17443056</v>
      </c>
      <c r="F24" s="741"/>
      <c r="G24" s="741"/>
      <c r="H24" s="741"/>
    </row>
    <row r="25" spans="1:8" ht="17.100000000000001" customHeight="1">
      <c r="A25" s="89" t="s">
        <v>1123</v>
      </c>
      <c r="B25" s="728">
        <v>47238144</v>
      </c>
      <c r="C25" s="728">
        <v>188952577</v>
      </c>
      <c r="D25" s="726">
        <f>SUM(B25:C25)</f>
        <v>236190721</v>
      </c>
      <c r="F25" s="741"/>
      <c r="G25" s="741"/>
      <c r="H25" s="741"/>
    </row>
    <row r="26" spans="1:8" ht="17.100000000000001" customHeight="1">
      <c r="A26" s="854" t="s">
        <v>1273</v>
      </c>
      <c r="B26" s="728">
        <v>917502</v>
      </c>
      <c r="C26" s="728"/>
      <c r="D26" s="726">
        <f>SUM(B26:C26)</f>
        <v>917502</v>
      </c>
      <c r="F26" s="741"/>
      <c r="G26" s="741"/>
      <c r="H26" s="741"/>
    </row>
    <row r="27" spans="1:8" ht="17.100000000000001" customHeight="1">
      <c r="A27" s="854" t="s">
        <v>1249</v>
      </c>
      <c r="B27" s="728">
        <v>2800000</v>
      </c>
      <c r="C27" s="728"/>
      <c r="D27" s="726">
        <f>SUM(B27:C27)</f>
        <v>2800000</v>
      </c>
      <c r="F27" s="741"/>
      <c r="G27" s="741"/>
      <c r="H27" s="741"/>
    </row>
    <row r="28" spans="1:8" ht="24.6" customHeight="1">
      <c r="A28" s="97" t="s">
        <v>1248</v>
      </c>
      <c r="B28" s="728">
        <v>349000</v>
      </c>
      <c r="C28" s="728"/>
      <c r="D28" s="726">
        <f>SUM(B28:C28)</f>
        <v>349000</v>
      </c>
      <c r="F28" s="741"/>
      <c r="G28" s="741"/>
      <c r="H28" s="741"/>
    </row>
    <row r="29" spans="1:8" ht="17.100000000000001" customHeight="1">
      <c r="A29" s="89" t="s">
        <v>1124</v>
      </c>
      <c r="B29" s="728">
        <v>1000000</v>
      </c>
      <c r="C29" s="728"/>
      <c r="D29" s="726">
        <f>SUM(B29:C29)</f>
        <v>1000000</v>
      </c>
      <c r="F29" s="741"/>
      <c r="G29" s="741"/>
      <c r="H29" s="741"/>
    </row>
    <row r="30" spans="1:8" ht="17.100000000000001" customHeight="1">
      <c r="A30" s="97" t="s">
        <v>1125</v>
      </c>
      <c r="B30" s="728">
        <v>7158581</v>
      </c>
      <c r="C30" s="728"/>
      <c r="D30" s="726">
        <f>SUM(B30:C30)</f>
        <v>7158581</v>
      </c>
      <c r="F30" s="741"/>
      <c r="G30" s="741"/>
      <c r="H30" s="741"/>
    </row>
    <row r="31" spans="1:8" ht="17.100000000000001" customHeight="1">
      <c r="A31" s="97" t="s">
        <v>1126</v>
      </c>
      <c r="B31" s="728"/>
      <c r="C31" s="728">
        <v>42866163</v>
      </c>
      <c r="D31" s="726">
        <f>SUM(B31:C31)</f>
        <v>42866163</v>
      </c>
      <c r="F31" s="741"/>
      <c r="G31" s="741"/>
      <c r="H31" s="741"/>
    </row>
    <row r="32" spans="1:8" ht="40.9" customHeight="1">
      <c r="A32" s="97" t="s">
        <v>1127</v>
      </c>
      <c r="B32" s="728">
        <v>2000000</v>
      </c>
      <c r="C32" s="728"/>
      <c r="D32" s="726"/>
      <c r="F32" s="741"/>
      <c r="G32" s="741"/>
      <c r="H32" s="741"/>
    </row>
    <row r="33" spans="1:4" ht="6.75" customHeight="1" thickBot="1">
      <c r="A33" s="742"/>
      <c r="B33" s="15"/>
      <c r="C33" s="8"/>
      <c r="D33" s="9"/>
    </row>
    <row r="34" spans="1:4" ht="17.25" thickTop="1" thickBot="1">
      <c r="A34" s="227" t="s">
        <v>14</v>
      </c>
      <c r="B34" s="855">
        <f>SUM(B8:B33)</f>
        <v>1401233369</v>
      </c>
      <c r="C34" s="855">
        <f>SUM(C8:C33)</f>
        <v>1278481668</v>
      </c>
      <c r="D34" s="855">
        <f>SUM(D8:D33)</f>
        <v>2677715037</v>
      </c>
    </row>
    <row r="35" spans="1:4" ht="13.5" thickTop="1">
      <c r="A35" s="2"/>
      <c r="B35" s="784"/>
      <c r="C35" s="784"/>
      <c r="D35" s="856"/>
    </row>
    <row r="36" spans="1:4" ht="33.6" customHeight="1">
      <c r="A36" s="1177" t="s">
        <v>1128</v>
      </c>
      <c r="B36" s="1178"/>
      <c r="C36" s="1178"/>
      <c r="D36" s="1178"/>
    </row>
    <row r="37" spans="1:4">
      <c r="A37" s="2"/>
      <c r="B37" s="2"/>
      <c r="C37" s="2"/>
      <c r="D37" s="2"/>
    </row>
  </sheetData>
  <mergeCells count="5">
    <mergeCell ref="A1:D1"/>
    <mergeCell ref="A2:D2"/>
    <mergeCell ref="A3:D3"/>
    <mergeCell ref="A4:D4"/>
    <mergeCell ref="A36:D36"/>
  </mergeCells>
  <printOptions horizontalCentered="1"/>
  <pageMargins left="0.11811023622047245" right="0.11811023622047245" top="0.35433070866141736" bottom="0.35433070866141736" header="0.31496062992125984" footer="0.31496062992125984"/>
  <pageSetup scale="78" fitToHeight="0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60"/>
  <sheetViews>
    <sheetView topLeftCell="A4" zoomScaleNormal="100" workbookViewId="0">
      <selection activeCell="B9" sqref="B9"/>
    </sheetView>
  </sheetViews>
  <sheetFormatPr baseColWidth="10" defaultColWidth="11.42578125" defaultRowHeight="12.75"/>
  <cols>
    <col min="1" max="1" width="1" style="146" customWidth="1"/>
    <col min="2" max="2" width="129.5703125" style="146" customWidth="1"/>
    <col min="3" max="4" width="18.7109375" style="146" bestFit="1" customWidth="1"/>
    <col min="5" max="5" width="19.140625" style="146" bestFit="1" customWidth="1"/>
    <col min="6" max="16384" width="11.42578125" style="146"/>
  </cols>
  <sheetData>
    <row r="1" spans="1:10" ht="16.5">
      <c r="A1" s="857"/>
      <c r="B1" s="1079" t="s">
        <v>1129</v>
      </c>
      <c r="C1" s="1079"/>
      <c r="D1" s="1079"/>
      <c r="E1" s="1079"/>
    </row>
    <row r="2" spans="1:10" ht="21" customHeight="1">
      <c r="A2" s="857"/>
      <c r="B2" s="940" t="s">
        <v>1</v>
      </c>
      <c r="C2" s="940"/>
      <c r="D2" s="940"/>
      <c r="E2" s="940"/>
    </row>
    <row r="3" spans="1:10" ht="33" customHeight="1">
      <c r="A3" s="857"/>
      <c r="B3" s="941" t="s">
        <v>1130</v>
      </c>
      <c r="C3" s="941"/>
      <c r="D3" s="941"/>
      <c r="E3" s="941"/>
      <c r="F3" s="743"/>
      <c r="G3" s="743"/>
      <c r="H3" s="744"/>
      <c r="I3" s="744"/>
      <c r="J3" s="744"/>
    </row>
    <row r="4" spans="1:10" ht="16.5">
      <c r="A4" s="1180" t="s">
        <v>581</v>
      </c>
      <c r="B4" s="1180"/>
      <c r="C4" s="1180"/>
      <c r="D4" s="1180"/>
      <c r="E4" s="1180"/>
    </row>
    <row r="5" spans="1:10" ht="7.15" customHeight="1" thickBot="1">
      <c r="A5" s="816"/>
      <c r="B5" s="816"/>
      <c r="C5" s="816"/>
      <c r="D5" s="816"/>
      <c r="E5" s="816"/>
    </row>
    <row r="6" spans="1:10" ht="44.45" customHeight="1" thickTop="1">
      <c r="A6" s="817"/>
      <c r="B6" s="1181" t="s">
        <v>1251</v>
      </c>
      <c r="C6" s="1183" t="s">
        <v>1207</v>
      </c>
      <c r="D6" s="1185" t="s">
        <v>1131</v>
      </c>
      <c r="E6" s="1186" t="s">
        <v>14</v>
      </c>
    </row>
    <row r="7" spans="1:10" ht="28.15" customHeight="1" thickBot="1">
      <c r="A7" s="818"/>
      <c r="B7" s="1182"/>
      <c r="C7" s="1184"/>
      <c r="D7" s="1184"/>
      <c r="E7" s="1187"/>
    </row>
    <row r="8" spans="1:10" ht="8.1" customHeight="1" thickTop="1">
      <c r="A8" s="816"/>
      <c r="B8" s="819"/>
      <c r="C8" s="820"/>
      <c r="D8" s="820"/>
      <c r="E8" s="821"/>
    </row>
    <row r="9" spans="1:10">
      <c r="A9" s="106"/>
      <c r="B9" s="822" t="s">
        <v>1300</v>
      </c>
      <c r="C9" s="823">
        <v>177822899</v>
      </c>
      <c r="D9" s="823"/>
      <c r="E9" s="824">
        <f>SUM(C9:D9)</f>
        <v>177822899</v>
      </c>
    </row>
    <row r="10" spans="1:10" ht="8.1" customHeight="1">
      <c r="A10" s="106"/>
      <c r="B10" s="819"/>
      <c r="C10" s="825"/>
      <c r="D10" s="825"/>
      <c r="E10" s="826"/>
    </row>
    <row r="11" spans="1:10">
      <c r="A11" s="106"/>
      <c r="B11" s="822" t="s">
        <v>1299</v>
      </c>
      <c r="C11" s="823">
        <f>C12+C14+C15+C16+C17+C18+C19</f>
        <v>496215443</v>
      </c>
      <c r="D11" s="823">
        <f>D12+D14+D15+D16+D17+D18+D19</f>
        <v>79708495</v>
      </c>
      <c r="E11" s="823">
        <f>E12+E14+E15+E16+E17+E18+E19</f>
        <v>575923938</v>
      </c>
    </row>
    <row r="12" spans="1:10">
      <c r="A12" s="106"/>
      <c r="B12" s="827" t="s">
        <v>1298</v>
      </c>
      <c r="C12" s="828">
        <v>378720533</v>
      </c>
      <c r="D12" s="828">
        <v>7943546</v>
      </c>
      <c r="E12" s="829">
        <f>SUM(C12:D12)</f>
        <v>386664079</v>
      </c>
    </row>
    <row r="13" spans="1:10">
      <c r="A13" s="106"/>
      <c r="B13" s="822" t="s">
        <v>52</v>
      </c>
      <c r="C13" s="823"/>
      <c r="D13" s="823"/>
      <c r="E13" s="829"/>
    </row>
    <row r="14" spans="1:10">
      <c r="A14" s="106"/>
      <c r="B14" s="827" t="s">
        <v>1208</v>
      </c>
      <c r="C14" s="830">
        <v>6225627</v>
      </c>
      <c r="D14" s="830"/>
      <c r="E14" s="829">
        <f>SUM(C14:D14)</f>
        <v>6225627</v>
      </c>
    </row>
    <row r="15" spans="1:10">
      <c r="A15" s="106"/>
      <c r="B15" s="827" t="s">
        <v>1297</v>
      </c>
      <c r="C15" s="830">
        <v>3876780</v>
      </c>
      <c r="D15" s="830"/>
      <c r="E15" s="829">
        <f>SUM(C15:D15)</f>
        <v>3876780</v>
      </c>
    </row>
    <row r="16" spans="1:10">
      <c r="A16" s="106"/>
      <c r="B16" s="827" t="s">
        <v>1296</v>
      </c>
      <c r="C16" s="830">
        <v>8069123</v>
      </c>
      <c r="D16" s="830"/>
      <c r="E16" s="829">
        <f>SUM(C16:D16)</f>
        <v>8069123</v>
      </c>
    </row>
    <row r="17" spans="1:5">
      <c r="A17" s="106"/>
      <c r="B17" s="827" t="s">
        <v>1295</v>
      </c>
      <c r="C17" s="830">
        <v>9284645</v>
      </c>
      <c r="D17" s="830"/>
      <c r="E17" s="829">
        <f>SUM(C17:D17)</f>
        <v>9284645</v>
      </c>
    </row>
    <row r="18" spans="1:5">
      <c r="A18" s="106"/>
      <c r="B18" s="827" t="s">
        <v>1294</v>
      </c>
      <c r="C18" s="831">
        <v>2260399</v>
      </c>
      <c r="D18" s="831"/>
      <c r="E18" s="832">
        <f>SUM(C18:D18)</f>
        <v>2260399</v>
      </c>
    </row>
    <row r="19" spans="1:5">
      <c r="A19" s="106"/>
      <c r="B19" s="827" t="s">
        <v>1293</v>
      </c>
      <c r="C19" s="831">
        <v>87778336</v>
      </c>
      <c r="D19" s="831">
        <v>71764949</v>
      </c>
      <c r="E19" s="832">
        <f>SUM(C19:D19)</f>
        <v>159543285</v>
      </c>
    </row>
    <row r="20" spans="1:5" ht="8.1" customHeight="1">
      <c r="A20" s="106"/>
      <c r="B20" s="819"/>
      <c r="C20" s="825"/>
      <c r="D20" s="825"/>
      <c r="E20" s="826"/>
    </row>
    <row r="21" spans="1:5">
      <c r="A21" s="106"/>
      <c r="B21" s="822" t="s">
        <v>1292</v>
      </c>
      <c r="C21" s="823">
        <f>C22+C23</f>
        <v>667959852</v>
      </c>
      <c r="D21" s="823">
        <f>D22+D24</f>
        <v>0</v>
      </c>
      <c r="E21" s="824">
        <f>SUM(C21:D21)</f>
        <v>667959852</v>
      </c>
    </row>
    <row r="22" spans="1:5">
      <c r="A22" s="106"/>
      <c r="B22" s="827" t="s">
        <v>1292</v>
      </c>
      <c r="C22" s="828">
        <v>324379211</v>
      </c>
      <c r="D22" s="828"/>
      <c r="E22" s="832">
        <f>SUM(C22:D22)</f>
        <v>324379211</v>
      </c>
    </row>
    <row r="23" spans="1:5">
      <c r="A23" s="106"/>
      <c r="B23" s="822" t="s">
        <v>52</v>
      </c>
      <c r="C23" s="828">
        <v>343580641</v>
      </c>
      <c r="D23" s="823"/>
      <c r="E23" s="832">
        <f>SUM(C23:D23)</f>
        <v>343580641</v>
      </c>
    </row>
    <row r="24" spans="1:5">
      <c r="A24" s="106"/>
      <c r="B24" s="827" t="s">
        <v>1132</v>
      </c>
      <c r="C24" s="828"/>
      <c r="D24" s="828"/>
      <c r="E24" s="832">
        <f>SUM(C24:D24)</f>
        <v>0</v>
      </c>
    </row>
    <row r="25" spans="1:5" ht="8.1" customHeight="1">
      <c r="A25" s="106"/>
      <c r="B25" s="819"/>
      <c r="C25" s="825"/>
      <c r="D25" s="825"/>
      <c r="E25" s="826"/>
    </row>
    <row r="26" spans="1:5" ht="8.1" customHeight="1">
      <c r="A26" s="106"/>
      <c r="B26" s="819"/>
      <c r="C26" s="825"/>
      <c r="D26" s="825"/>
      <c r="E26" s="826"/>
    </row>
    <row r="27" spans="1:5">
      <c r="A27" s="106"/>
      <c r="B27" s="822" t="s">
        <v>1291</v>
      </c>
      <c r="C27" s="823">
        <f>SUM(C28,C30)</f>
        <v>93928779</v>
      </c>
      <c r="D27" s="823"/>
      <c r="E27" s="824">
        <f>SUM(C27:D27)</f>
        <v>93928779</v>
      </c>
    </row>
    <row r="28" spans="1:5">
      <c r="A28" s="106"/>
      <c r="B28" s="827" t="s">
        <v>1291</v>
      </c>
      <c r="C28" s="828">
        <v>87177783</v>
      </c>
      <c r="D28" s="823"/>
      <c r="E28" s="829">
        <f>SUM(C28:D28)</f>
        <v>87177783</v>
      </c>
    </row>
    <row r="29" spans="1:5">
      <c r="A29" s="106"/>
      <c r="B29" s="822" t="s">
        <v>52</v>
      </c>
      <c r="C29" s="828"/>
      <c r="D29" s="823"/>
      <c r="E29" s="829"/>
    </row>
    <row r="30" spans="1:5">
      <c r="A30" s="106"/>
      <c r="B30" s="827" t="s">
        <v>1290</v>
      </c>
      <c r="C30" s="828">
        <v>6750996</v>
      </c>
      <c r="D30" s="823"/>
      <c r="E30" s="829">
        <f>SUM(C30:D30)</f>
        <v>6750996</v>
      </c>
    </row>
    <row r="31" spans="1:5" ht="8.1" customHeight="1">
      <c r="A31" s="106"/>
      <c r="B31" s="819"/>
      <c r="C31" s="825"/>
      <c r="D31" s="825"/>
      <c r="E31" s="826"/>
    </row>
    <row r="32" spans="1:5">
      <c r="A32" s="106"/>
      <c r="B32" s="822" t="s">
        <v>1133</v>
      </c>
      <c r="C32" s="823">
        <v>518906986</v>
      </c>
      <c r="D32" s="823">
        <v>4914170123</v>
      </c>
      <c r="E32" s="824">
        <f>SUM(C32:D32)</f>
        <v>5433077109</v>
      </c>
    </row>
    <row r="33" spans="1:5" ht="8.1" customHeight="1">
      <c r="A33" s="106"/>
      <c r="B33" s="819"/>
      <c r="C33" s="825"/>
      <c r="D33" s="825"/>
      <c r="E33" s="826"/>
    </row>
    <row r="34" spans="1:5">
      <c r="A34" s="106"/>
      <c r="B34" s="822" t="s">
        <v>1134</v>
      </c>
      <c r="C34" s="823">
        <f>C35+C37</f>
        <v>298897055</v>
      </c>
      <c r="D34" s="823">
        <f>D35+D37</f>
        <v>0</v>
      </c>
      <c r="E34" s="823">
        <f>SUM(E35:E37)</f>
        <v>298897055</v>
      </c>
    </row>
    <row r="35" spans="1:5">
      <c r="A35" s="106"/>
      <c r="B35" s="827" t="s">
        <v>1135</v>
      </c>
      <c r="C35" s="830">
        <v>292898108</v>
      </c>
      <c r="D35" s="830"/>
      <c r="E35" s="829">
        <f>SUM(C35:D35)</f>
        <v>292898108</v>
      </c>
    </row>
    <row r="36" spans="1:5">
      <c r="A36" s="106"/>
      <c r="B36" s="822" t="s">
        <v>52</v>
      </c>
      <c r="C36" s="825"/>
      <c r="D36" s="825"/>
      <c r="E36" s="829"/>
    </row>
    <row r="37" spans="1:5">
      <c r="A37" s="106"/>
      <c r="B37" s="827" t="s">
        <v>1136</v>
      </c>
      <c r="C37" s="830">
        <v>5998947</v>
      </c>
      <c r="D37" s="830"/>
      <c r="E37" s="829">
        <f>SUM(C37:D37)</f>
        <v>5998947</v>
      </c>
    </row>
    <row r="38" spans="1:5" ht="8.1" customHeight="1">
      <c r="A38" s="106"/>
      <c r="B38" s="819"/>
      <c r="C38" s="825"/>
      <c r="D38" s="825"/>
      <c r="E38" s="826"/>
    </row>
    <row r="39" spans="1:5" ht="8.1" customHeight="1">
      <c r="A39" s="106"/>
      <c r="B39" s="819"/>
      <c r="C39" s="825"/>
      <c r="D39" s="825"/>
      <c r="E39" s="826"/>
    </row>
    <row r="40" spans="1:5">
      <c r="A40" s="106"/>
      <c r="B40" s="822" t="s">
        <v>1289</v>
      </c>
      <c r="C40" s="823">
        <v>343957234</v>
      </c>
      <c r="D40" s="823">
        <v>407523591</v>
      </c>
      <c r="E40" s="823">
        <f>SUM(C40:D40)</f>
        <v>751480825</v>
      </c>
    </row>
    <row r="41" spans="1:5" ht="8.1" customHeight="1">
      <c r="A41" s="106"/>
      <c r="B41" s="819"/>
      <c r="C41" s="825"/>
      <c r="D41" s="825"/>
      <c r="E41" s="826"/>
    </row>
    <row r="42" spans="1:5" ht="22.5" customHeight="1">
      <c r="A42" s="106"/>
      <c r="B42" s="822" t="s">
        <v>1138</v>
      </c>
      <c r="C42" s="823">
        <f>SUM(C43,C44)</f>
        <v>77773233</v>
      </c>
      <c r="D42" s="823">
        <f>SUM(D43,D44)</f>
        <v>15000000</v>
      </c>
      <c r="E42" s="824">
        <f>SUM(C42:D42)</f>
        <v>92773233</v>
      </c>
    </row>
    <row r="43" spans="1:5" ht="17.25" customHeight="1">
      <c r="A43" s="106"/>
      <c r="B43" s="827" t="s">
        <v>1139</v>
      </c>
      <c r="C43" s="830">
        <v>61959110</v>
      </c>
      <c r="D43" s="830">
        <v>15000000</v>
      </c>
      <c r="E43" s="829">
        <f>SUM(C43:D43)</f>
        <v>76959110</v>
      </c>
    </row>
    <row r="44" spans="1:5" ht="18" customHeight="1">
      <c r="A44" s="106"/>
      <c r="B44" s="822" t="s">
        <v>52</v>
      </c>
      <c r="C44" s="830">
        <f>SUM(C45:C48)</f>
        <v>15814123</v>
      </c>
      <c r="D44" s="830">
        <f>SUM(D45:D48)</f>
        <v>0</v>
      </c>
      <c r="E44" s="830">
        <f>SUM(C44:D44)</f>
        <v>15814123</v>
      </c>
    </row>
    <row r="45" spans="1:5">
      <c r="A45" s="106"/>
      <c r="B45" s="827" t="s">
        <v>1140</v>
      </c>
      <c r="C45" s="830">
        <v>4844322</v>
      </c>
      <c r="D45" s="830"/>
      <c r="E45" s="829">
        <f>SUM(C45:D45)</f>
        <v>4844322</v>
      </c>
    </row>
    <row r="46" spans="1:5">
      <c r="A46" s="106"/>
      <c r="B46" s="827" t="s">
        <v>1141</v>
      </c>
      <c r="C46" s="830">
        <v>5416400</v>
      </c>
      <c r="D46" s="830"/>
      <c r="E46" s="829">
        <f>SUM(C46:D46)</f>
        <v>5416400</v>
      </c>
    </row>
    <row r="47" spans="1:5">
      <c r="A47" s="106"/>
      <c r="B47" s="827" t="s">
        <v>1142</v>
      </c>
      <c r="C47" s="830">
        <v>5553401</v>
      </c>
      <c r="D47" s="830"/>
      <c r="E47" s="829">
        <f>SUM(C47:D47)</f>
        <v>5553401</v>
      </c>
    </row>
    <row r="48" spans="1:5">
      <c r="A48" s="106"/>
      <c r="B48" s="833"/>
      <c r="C48" s="825"/>
      <c r="D48" s="825"/>
      <c r="E48" s="826"/>
    </row>
    <row r="49" spans="1:5" ht="8.1" customHeight="1">
      <c r="A49" s="106"/>
      <c r="B49" s="819"/>
      <c r="C49" s="825"/>
      <c r="D49" s="825"/>
      <c r="E49" s="826"/>
    </row>
    <row r="50" spans="1:5" ht="22.5" customHeight="1">
      <c r="A50" s="106"/>
      <c r="B50" s="822" t="s">
        <v>1288</v>
      </c>
      <c r="C50" s="823">
        <v>156314807</v>
      </c>
      <c r="D50" s="823">
        <v>38000000</v>
      </c>
      <c r="E50" s="824">
        <f>SUM(C50:D50)</f>
        <v>194314807</v>
      </c>
    </row>
    <row r="51" spans="1:5" ht="8.1" customHeight="1">
      <c r="A51" s="106"/>
      <c r="B51" s="819"/>
      <c r="C51" s="825"/>
      <c r="D51" s="825"/>
      <c r="E51" s="826"/>
    </row>
    <row r="52" spans="1:5">
      <c r="A52" s="106"/>
      <c r="B52" s="822" t="s">
        <v>1209</v>
      </c>
      <c r="C52" s="834">
        <f>SUM(C53,C55)</f>
        <v>189647546</v>
      </c>
      <c r="D52" s="834">
        <f>SUM(D53,D54)</f>
        <v>52464666</v>
      </c>
      <c r="E52" s="834">
        <f>SUM(C52:D52)</f>
        <v>242112212</v>
      </c>
    </row>
    <row r="53" spans="1:5">
      <c r="A53" s="106"/>
      <c r="B53" s="827" t="s">
        <v>1210</v>
      </c>
      <c r="C53" s="830">
        <v>187805650</v>
      </c>
      <c r="D53" s="830">
        <v>52464666</v>
      </c>
      <c r="E53" s="829">
        <f>SUM(C53:D53)</f>
        <v>240270316</v>
      </c>
    </row>
    <row r="54" spans="1:5">
      <c r="A54" s="106"/>
      <c r="B54" s="822" t="s">
        <v>52</v>
      </c>
      <c r="C54" s="830">
        <f>SUM(C55)</f>
        <v>1841896</v>
      </c>
      <c r="D54" s="830"/>
      <c r="E54" s="829">
        <f>SUM(C54:D54)</f>
        <v>1841896</v>
      </c>
    </row>
    <row r="55" spans="1:5">
      <c r="A55" s="106"/>
      <c r="B55" s="827" t="s">
        <v>1137</v>
      </c>
      <c r="C55" s="830">
        <v>1841896</v>
      </c>
      <c r="D55" s="830"/>
      <c r="E55" s="829">
        <f>SUM(C55:D55)</f>
        <v>1841896</v>
      </c>
    </row>
    <row r="56" spans="1:5" ht="8.1" customHeight="1">
      <c r="A56" s="106"/>
      <c r="B56" s="819"/>
      <c r="C56" s="825"/>
      <c r="D56" s="825"/>
      <c r="E56" s="826"/>
    </row>
    <row r="57" spans="1:5" ht="20.25" customHeight="1">
      <c r="A57" s="106"/>
      <c r="B57" s="822" t="s">
        <v>1287</v>
      </c>
      <c r="C57" s="834">
        <v>24329275</v>
      </c>
      <c r="D57" s="825"/>
      <c r="E57" s="824">
        <f>SUM(C57:D57)</f>
        <v>24329275</v>
      </c>
    </row>
    <row r="58" spans="1:5" ht="8.1" customHeight="1">
      <c r="A58" s="106"/>
      <c r="B58" s="819"/>
      <c r="C58" s="825"/>
      <c r="D58" s="825"/>
      <c r="E58" s="826"/>
    </row>
    <row r="59" spans="1:5">
      <c r="A59" s="106"/>
      <c r="B59" s="822" t="s">
        <v>1286</v>
      </c>
      <c r="C59" s="834">
        <v>120002765</v>
      </c>
      <c r="D59" s="834">
        <v>50000000</v>
      </c>
      <c r="E59" s="824">
        <f>SUM(C59:D59)</f>
        <v>170002765</v>
      </c>
    </row>
    <row r="60" spans="1:5" ht="8.1" customHeight="1">
      <c r="A60" s="106"/>
      <c r="B60" s="825"/>
      <c r="C60" s="825"/>
      <c r="D60" s="825"/>
      <c r="E60" s="826"/>
    </row>
    <row r="61" spans="1:5">
      <c r="A61" s="106"/>
      <c r="B61" s="822" t="s">
        <v>1143</v>
      </c>
      <c r="C61" s="834">
        <v>69649900</v>
      </c>
      <c r="D61" s="825"/>
      <c r="E61" s="824">
        <f>SUM(C61:D61)</f>
        <v>69649900</v>
      </c>
    </row>
    <row r="62" spans="1:5" ht="8.1" customHeight="1">
      <c r="A62" s="106"/>
      <c r="B62" s="825"/>
      <c r="C62" s="825"/>
      <c r="D62" s="825"/>
      <c r="E62" s="826"/>
    </row>
    <row r="63" spans="1:5">
      <c r="A63" s="106"/>
      <c r="B63" s="822" t="s">
        <v>1285</v>
      </c>
      <c r="C63" s="834">
        <v>615294218</v>
      </c>
      <c r="D63" s="834">
        <v>68737832</v>
      </c>
      <c r="E63" s="824">
        <f>SUM(C63:D63)</f>
        <v>684032050</v>
      </c>
    </row>
    <row r="64" spans="1:5" ht="11.25" customHeight="1">
      <c r="A64" s="106"/>
      <c r="B64" s="825"/>
      <c r="C64" s="825"/>
      <c r="D64" s="825"/>
      <c r="E64" s="826"/>
    </row>
    <row r="65" spans="1:5" ht="13.5" customHeight="1">
      <c r="A65" s="106"/>
      <c r="B65" s="822" t="s">
        <v>1284</v>
      </c>
      <c r="C65" s="834">
        <v>90271455</v>
      </c>
      <c r="D65" s="834">
        <v>30000000</v>
      </c>
      <c r="E65" s="824">
        <f>SUM(C65:D65)</f>
        <v>120271455</v>
      </c>
    </row>
    <row r="66" spans="1:5" ht="8.1" customHeight="1">
      <c r="A66" s="106"/>
      <c r="B66" s="825"/>
      <c r="C66" s="825"/>
      <c r="D66" s="825"/>
      <c r="E66" s="826"/>
    </row>
    <row r="67" spans="1:5">
      <c r="A67" s="106"/>
      <c r="B67" s="822" t="s">
        <v>1283</v>
      </c>
      <c r="C67" s="834">
        <v>34952379</v>
      </c>
      <c r="D67" s="825"/>
      <c r="E67" s="824">
        <f>SUM(C67:D67)</f>
        <v>34952379</v>
      </c>
    </row>
    <row r="68" spans="1:5" ht="8.1" customHeight="1">
      <c r="A68" s="106"/>
      <c r="B68" s="825"/>
      <c r="C68" s="825"/>
      <c r="D68" s="825"/>
      <c r="E68" s="826"/>
    </row>
    <row r="69" spans="1:5">
      <c r="A69" s="106"/>
      <c r="B69" s="822" t="s">
        <v>1282</v>
      </c>
      <c r="C69" s="834">
        <v>71130029</v>
      </c>
      <c r="D69" s="834"/>
      <c r="E69" s="824">
        <f>SUM(C69:D69)</f>
        <v>71130029</v>
      </c>
    </row>
    <row r="70" spans="1:5" ht="8.1" customHeight="1">
      <c r="A70" s="106"/>
      <c r="B70" s="825"/>
      <c r="C70" s="834"/>
      <c r="D70" s="834"/>
      <c r="E70" s="835"/>
    </row>
    <row r="71" spans="1:5">
      <c r="A71" s="106"/>
      <c r="B71" s="822" t="s">
        <v>1144</v>
      </c>
      <c r="C71" s="834">
        <v>411412034</v>
      </c>
      <c r="D71" s="834">
        <v>43506250</v>
      </c>
      <c r="E71" s="824">
        <f>SUM(C71:D71)</f>
        <v>454918284</v>
      </c>
    </row>
    <row r="72" spans="1:5" ht="8.1" customHeight="1">
      <c r="A72" s="106"/>
      <c r="B72" s="825"/>
      <c r="C72" s="834"/>
      <c r="D72" s="834"/>
      <c r="E72" s="835"/>
    </row>
    <row r="73" spans="1:5">
      <c r="A73" s="106"/>
      <c r="B73" s="822" t="s">
        <v>1145</v>
      </c>
      <c r="C73" s="834">
        <v>169916369</v>
      </c>
      <c r="D73" s="834"/>
      <c r="E73" s="824">
        <f>SUM(C73:D73)</f>
        <v>169916369</v>
      </c>
    </row>
    <row r="74" spans="1:5" ht="8.1" customHeight="1">
      <c r="A74" s="106"/>
      <c r="B74" s="819"/>
      <c r="C74" s="825"/>
      <c r="D74" s="825"/>
      <c r="E74" s="826"/>
    </row>
    <row r="75" spans="1:5">
      <c r="A75" s="106"/>
      <c r="B75" s="822" t="s">
        <v>238</v>
      </c>
      <c r="C75" s="823">
        <v>273144349</v>
      </c>
      <c r="D75" s="823"/>
      <c r="E75" s="824">
        <f>SUM(C75:D75)</f>
        <v>273144349</v>
      </c>
    </row>
    <row r="76" spans="1:5" ht="8.1" customHeight="1">
      <c r="A76" s="106"/>
      <c r="B76" s="819"/>
      <c r="C76" s="825"/>
      <c r="D76" s="825"/>
      <c r="E76" s="826"/>
    </row>
    <row r="77" spans="1:5">
      <c r="A77" s="106"/>
      <c r="B77" s="822" t="s">
        <v>96</v>
      </c>
      <c r="C77" s="823">
        <v>247532125</v>
      </c>
      <c r="D77" s="823"/>
      <c r="E77" s="824">
        <f>SUM(C77:D77)</f>
        <v>247532125</v>
      </c>
    </row>
    <row r="78" spans="1:5">
      <c r="A78" s="106"/>
      <c r="B78" s="822"/>
      <c r="C78" s="823"/>
      <c r="D78" s="823"/>
      <c r="E78" s="824"/>
    </row>
    <row r="79" spans="1:5">
      <c r="A79" s="106"/>
      <c r="B79" s="822" t="s">
        <v>104</v>
      </c>
      <c r="C79" s="823">
        <v>329565020</v>
      </c>
      <c r="D79" s="823"/>
      <c r="E79" s="824">
        <f>SUM(C79:D79)</f>
        <v>329565020</v>
      </c>
    </row>
    <row r="80" spans="1:5">
      <c r="A80" s="106"/>
      <c r="B80" s="822"/>
      <c r="C80" s="823"/>
      <c r="D80" s="823"/>
      <c r="E80" s="824"/>
    </row>
    <row r="81" spans="1:5">
      <c r="A81" s="106"/>
      <c r="B81" s="822" t="s">
        <v>591</v>
      </c>
      <c r="C81" s="823">
        <f>SUM(C82:C87)</f>
        <v>276083515</v>
      </c>
      <c r="D81" s="823">
        <f>SUM(D82:D87)</f>
        <v>0</v>
      </c>
      <c r="E81" s="824">
        <f>SUM(C81:D81)</f>
        <v>276083515</v>
      </c>
    </row>
    <row r="82" spans="1:5">
      <c r="A82" s="106"/>
      <c r="B82" s="827" t="s">
        <v>1146</v>
      </c>
      <c r="C82" s="830">
        <v>182142003</v>
      </c>
      <c r="D82" s="830"/>
      <c r="E82" s="829">
        <f>SUM(C82:D82)</f>
        <v>182142003</v>
      </c>
    </row>
    <row r="83" spans="1:5">
      <c r="A83" s="106"/>
      <c r="B83" s="827" t="s">
        <v>1147</v>
      </c>
      <c r="C83" s="830">
        <v>28885609</v>
      </c>
      <c r="D83" s="830"/>
      <c r="E83" s="829">
        <f>SUM(C83:D83)</f>
        <v>28885609</v>
      </c>
    </row>
    <row r="84" spans="1:5">
      <c r="A84" s="106"/>
      <c r="B84" s="827" t="s">
        <v>1148</v>
      </c>
      <c r="C84" s="830">
        <v>21304373</v>
      </c>
      <c r="D84" s="830"/>
      <c r="E84" s="829">
        <f>SUM(C84:D84)</f>
        <v>21304373</v>
      </c>
    </row>
    <row r="85" spans="1:5">
      <c r="A85" s="106"/>
      <c r="B85" s="827" t="s">
        <v>1149</v>
      </c>
      <c r="C85" s="830">
        <v>18878923</v>
      </c>
      <c r="D85" s="830"/>
      <c r="E85" s="829">
        <f>SUM(C85:D85)</f>
        <v>18878923</v>
      </c>
    </row>
    <row r="86" spans="1:5">
      <c r="A86" s="106"/>
      <c r="B86" s="827" t="s">
        <v>1150</v>
      </c>
      <c r="C86" s="830">
        <v>13559948</v>
      </c>
      <c r="D86" s="830"/>
      <c r="E86" s="829">
        <f>SUM(C86:D86)</f>
        <v>13559948</v>
      </c>
    </row>
    <row r="87" spans="1:5">
      <c r="A87" s="106"/>
      <c r="B87" s="827" t="s">
        <v>1281</v>
      </c>
      <c r="C87" s="830">
        <v>11312659</v>
      </c>
      <c r="D87" s="830"/>
      <c r="E87" s="829">
        <f>SUM(C87:D87)</f>
        <v>11312659</v>
      </c>
    </row>
    <row r="88" spans="1:5" ht="8.1" customHeight="1">
      <c r="A88" s="106"/>
      <c r="B88" s="819"/>
      <c r="C88" s="825"/>
      <c r="D88" s="825"/>
      <c r="E88" s="826"/>
    </row>
    <row r="89" spans="1:5">
      <c r="A89" s="106"/>
      <c r="B89" s="822" t="s">
        <v>635</v>
      </c>
      <c r="C89" s="823">
        <f>SUM(C90:C132)</f>
        <v>2700654341</v>
      </c>
      <c r="D89" s="823">
        <f>SUM(D90:D129)</f>
        <v>3651028089</v>
      </c>
      <c r="E89" s="824">
        <f>SUM(C89:D89)</f>
        <v>6351682430</v>
      </c>
    </row>
    <row r="90" spans="1:5">
      <c r="A90" s="106"/>
      <c r="B90" s="827" t="s">
        <v>1151</v>
      </c>
      <c r="C90" s="830">
        <v>123029389</v>
      </c>
      <c r="D90" s="830"/>
      <c r="E90" s="829">
        <f>SUM(C90:D90)</f>
        <v>123029389</v>
      </c>
    </row>
    <row r="91" spans="1:5">
      <c r="A91" s="106"/>
      <c r="B91" s="827" t="s">
        <v>1152</v>
      </c>
      <c r="C91" s="830">
        <v>64964543</v>
      </c>
      <c r="D91" s="830"/>
      <c r="E91" s="829">
        <f>SUM(C91:D91)</f>
        <v>64964543</v>
      </c>
    </row>
    <row r="92" spans="1:5">
      <c r="A92" s="106"/>
      <c r="B92" s="827" t="s">
        <v>1153</v>
      </c>
      <c r="C92" s="830">
        <v>232945728</v>
      </c>
      <c r="D92" s="830"/>
      <c r="E92" s="829">
        <f>SUM(C92:D92)</f>
        <v>232945728</v>
      </c>
    </row>
    <row r="93" spans="1:5">
      <c r="A93" s="106"/>
      <c r="B93" s="827" t="s">
        <v>1154</v>
      </c>
      <c r="C93" s="830">
        <v>44093284</v>
      </c>
      <c r="D93" s="830"/>
      <c r="E93" s="829">
        <f>SUM(C93:D93)</f>
        <v>44093284</v>
      </c>
    </row>
    <row r="94" spans="1:5">
      <c r="A94" s="106"/>
      <c r="B94" s="827" t="s">
        <v>1155</v>
      </c>
      <c r="C94" s="830">
        <v>18751065</v>
      </c>
      <c r="D94" s="830">
        <v>48532047</v>
      </c>
      <c r="E94" s="829">
        <f>SUM(C94:D94)</f>
        <v>67283112</v>
      </c>
    </row>
    <row r="95" spans="1:5">
      <c r="A95" s="106"/>
      <c r="B95" s="827" t="s">
        <v>1156</v>
      </c>
      <c r="C95" s="830">
        <v>17443056</v>
      </c>
      <c r="D95" s="830">
        <v>72607847</v>
      </c>
      <c r="E95" s="829">
        <f>SUM(C95:D95)</f>
        <v>90050903</v>
      </c>
    </row>
    <row r="96" spans="1:5">
      <c r="A96" s="106"/>
      <c r="B96" s="827" t="s">
        <v>1157</v>
      </c>
      <c r="C96" s="830">
        <v>44802802</v>
      </c>
      <c r="D96" s="830"/>
      <c r="E96" s="829">
        <f>SUM(C96:D96)</f>
        <v>44802802</v>
      </c>
    </row>
    <row r="97" spans="1:5">
      <c r="A97" s="106"/>
      <c r="B97" s="827" t="s">
        <v>1158</v>
      </c>
      <c r="C97" s="830">
        <v>30157792</v>
      </c>
      <c r="D97" s="830"/>
      <c r="E97" s="829">
        <f>SUM(C97:D97)</f>
        <v>30157792</v>
      </c>
    </row>
    <row r="98" spans="1:5">
      <c r="A98" s="106"/>
      <c r="B98" s="827" t="s">
        <v>1159</v>
      </c>
      <c r="C98" s="830">
        <v>24726237</v>
      </c>
      <c r="D98" s="830"/>
      <c r="E98" s="829">
        <f>SUM(C98:D98)</f>
        <v>24726237</v>
      </c>
    </row>
    <row r="99" spans="1:5">
      <c r="A99" s="106"/>
      <c r="B99" s="827" t="s">
        <v>1160</v>
      </c>
      <c r="C99" s="830">
        <v>8167416</v>
      </c>
      <c r="D99" s="830"/>
      <c r="E99" s="829">
        <f>SUM(C99:D99)</f>
        <v>8167416</v>
      </c>
    </row>
    <row r="100" spans="1:5">
      <c r="A100" s="106"/>
      <c r="B100" s="827" t="s">
        <v>1161</v>
      </c>
      <c r="C100" s="830">
        <v>11063659</v>
      </c>
      <c r="D100" s="830"/>
      <c r="E100" s="829">
        <f>SUM(C100:D100)</f>
        <v>11063659</v>
      </c>
    </row>
    <row r="101" spans="1:5">
      <c r="A101" s="106"/>
      <c r="B101" s="827" t="s">
        <v>1162</v>
      </c>
      <c r="C101" s="830">
        <v>5802846</v>
      </c>
      <c r="D101" s="830"/>
      <c r="E101" s="829">
        <f>SUM(C101:D101)</f>
        <v>5802846</v>
      </c>
    </row>
    <row r="102" spans="1:5">
      <c r="A102" s="106"/>
      <c r="B102" s="827" t="s">
        <v>1163</v>
      </c>
      <c r="C102" s="830">
        <v>303573165</v>
      </c>
      <c r="D102" s="830">
        <v>665572956</v>
      </c>
      <c r="E102" s="829">
        <f>SUM(C102:D102)</f>
        <v>969146121</v>
      </c>
    </row>
    <row r="103" spans="1:5">
      <c r="A103" s="106"/>
      <c r="B103" s="827" t="s">
        <v>1164</v>
      </c>
      <c r="C103" s="830">
        <v>216000225</v>
      </c>
      <c r="D103" s="830">
        <v>381089972</v>
      </c>
      <c r="E103" s="829">
        <f>SUM(C103:D103)</f>
        <v>597090197</v>
      </c>
    </row>
    <row r="104" spans="1:5">
      <c r="A104" s="106"/>
      <c r="B104" s="827" t="s">
        <v>1165</v>
      </c>
      <c r="C104" s="830">
        <v>142881793</v>
      </c>
      <c r="D104" s="830"/>
      <c r="E104" s="829">
        <f>SUM(C104:D104)</f>
        <v>142881793</v>
      </c>
    </row>
    <row r="105" spans="1:5">
      <c r="A105" s="106"/>
      <c r="B105" s="827" t="s">
        <v>1166</v>
      </c>
      <c r="C105" s="830">
        <v>39692725</v>
      </c>
      <c r="D105" s="830"/>
      <c r="E105" s="829">
        <f>SUM(C105:D105)</f>
        <v>39692725</v>
      </c>
    </row>
    <row r="106" spans="1:5">
      <c r="A106" s="106"/>
      <c r="B106" s="827" t="s">
        <v>1167</v>
      </c>
      <c r="C106" s="830">
        <v>2594412</v>
      </c>
      <c r="D106" s="830"/>
      <c r="E106" s="829">
        <f>SUM(C106:D106)</f>
        <v>2594412</v>
      </c>
    </row>
    <row r="107" spans="1:5">
      <c r="A107" s="106"/>
      <c r="B107" s="827" t="s">
        <v>1168</v>
      </c>
      <c r="C107" s="830">
        <v>19283168</v>
      </c>
      <c r="D107" s="830">
        <v>182773405</v>
      </c>
      <c r="E107" s="829">
        <f>SUM(C107:D107)</f>
        <v>202056573</v>
      </c>
    </row>
    <row r="108" spans="1:5">
      <c r="A108" s="106"/>
      <c r="B108" s="827" t="s">
        <v>1169</v>
      </c>
      <c r="C108" s="830">
        <v>16994795</v>
      </c>
      <c r="D108" s="830"/>
      <c r="E108" s="829">
        <f>SUM(C108:D108)</f>
        <v>16994795</v>
      </c>
    </row>
    <row r="109" spans="1:5">
      <c r="A109" s="106"/>
      <c r="B109" s="827" t="s">
        <v>1170</v>
      </c>
      <c r="C109" s="830">
        <v>14954906</v>
      </c>
      <c r="D109" s="830"/>
      <c r="E109" s="829">
        <f>SUM(C109:D109)</f>
        <v>14954906</v>
      </c>
    </row>
    <row r="110" spans="1:5">
      <c r="A110" s="106"/>
      <c r="B110" s="827" t="s">
        <v>1171</v>
      </c>
      <c r="C110" s="830">
        <v>224756390</v>
      </c>
      <c r="D110" s="830">
        <v>142327325</v>
      </c>
      <c r="E110" s="829">
        <f>SUM(C110:D110)</f>
        <v>367083715</v>
      </c>
    </row>
    <row r="111" spans="1:5" ht="13.5" thickBot="1">
      <c r="A111" s="106"/>
      <c r="B111" s="836" t="s">
        <v>1172</v>
      </c>
      <c r="C111" s="837">
        <v>99319383</v>
      </c>
      <c r="D111" s="837"/>
      <c r="E111" s="838">
        <f>SUM(C111:D111)</f>
        <v>99319383</v>
      </c>
    </row>
    <row r="112" spans="1:5" ht="13.5" thickTop="1">
      <c r="A112" s="106"/>
      <c r="B112" s="827" t="s">
        <v>1173</v>
      </c>
      <c r="C112" s="830">
        <v>10280596</v>
      </c>
      <c r="D112" s="830"/>
      <c r="E112" s="829">
        <f>SUM(C112:D112)</f>
        <v>10280596</v>
      </c>
    </row>
    <row r="113" spans="1:5">
      <c r="A113" s="106"/>
      <c r="B113" s="827" t="s">
        <v>1174</v>
      </c>
      <c r="C113" s="830">
        <v>8361294</v>
      </c>
      <c r="D113" s="830"/>
      <c r="E113" s="829">
        <f>SUM(C113:D113)</f>
        <v>8361294</v>
      </c>
    </row>
    <row r="114" spans="1:5">
      <c r="A114" s="106"/>
      <c r="B114" s="827" t="s">
        <v>1175</v>
      </c>
      <c r="C114" s="830">
        <v>129509679</v>
      </c>
      <c r="D114" s="830"/>
      <c r="E114" s="829">
        <f>SUM(C114:D114)</f>
        <v>129509679</v>
      </c>
    </row>
    <row r="115" spans="1:5">
      <c r="A115" s="106"/>
      <c r="B115" s="827" t="s">
        <v>1176</v>
      </c>
      <c r="C115" s="830">
        <v>50859897</v>
      </c>
      <c r="D115" s="830"/>
      <c r="E115" s="829">
        <f>SUM(C115:D115)</f>
        <v>50859897</v>
      </c>
    </row>
    <row r="116" spans="1:5">
      <c r="A116" s="106"/>
      <c r="B116" s="827" t="s">
        <v>1177</v>
      </c>
      <c r="C116" s="830">
        <v>256482783</v>
      </c>
      <c r="D116" s="830">
        <v>1931714766</v>
      </c>
      <c r="E116" s="829">
        <f>SUM(C116:D116)</f>
        <v>2188197549</v>
      </c>
    </row>
    <row r="117" spans="1:5">
      <c r="A117" s="106"/>
      <c r="B117" s="827" t="s">
        <v>1178</v>
      </c>
      <c r="C117" s="830">
        <v>0</v>
      </c>
      <c r="D117" s="830"/>
      <c r="E117" s="829">
        <f>SUM(C117:D117)</f>
        <v>0</v>
      </c>
    </row>
    <row r="118" spans="1:5">
      <c r="A118" s="106"/>
      <c r="B118" s="827" t="s">
        <v>1179</v>
      </c>
      <c r="C118" s="830">
        <v>26961275</v>
      </c>
      <c r="D118" s="830"/>
      <c r="E118" s="829">
        <f>SUM(C118:D118)</f>
        <v>26961275</v>
      </c>
    </row>
    <row r="119" spans="1:5">
      <c r="A119" s="106"/>
      <c r="B119" s="827" t="s">
        <v>1180</v>
      </c>
      <c r="C119" s="830">
        <v>66058582</v>
      </c>
      <c r="D119" s="830">
        <v>154866163</v>
      </c>
      <c r="E119" s="829">
        <f>SUM(C119:D119)</f>
        <v>220924745</v>
      </c>
    </row>
    <row r="120" spans="1:5">
      <c r="A120" s="106"/>
      <c r="B120" s="827" t="s">
        <v>1181</v>
      </c>
      <c r="C120" s="830">
        <v>10626500</v>
      </c>
      <c r="D120" s="830"/>
      <c r="E120" s="829">
        <f>SUM(C120:D120)</f>
        <v>10626500</v>
      </c>
    </row>
    <row r="121" spans="1:5">
      <c r="A121" s="106"/>
      <c r="B121" s="827" t="s">
        <v>1182</v>
      </c>
      <c r="C121" s="830">
        <v>33892602</v>
      </c>
      <c r="D121" s="830">
        <v>51543608</v>
      </c>
      <c r="E121" s="829">
        <f>SUM(C121:D121)</f>
        <v>85436210</v>
      </c>
    </row>
    <row r="122" spans="1:5">
      <c r="A122" s="106"/>
      <c r="B122" s="827" t="s">
        <v>1183</v>
      </c>
      <c r="C122" s="830">
        <v>18109027</v>
      </c>
      <c r="D122" s="830"/>
      <c r="E122" s="829">
        <f>SUM(C122:D122)</f>
        <v>18109027</v>
      </c>
    </row>
    <row r="123" spans="1:5">
      <c r="A123" s="106"/>
      <c r="B123" s="827" t="s">
        <v>1184</v>
      </c>
      <c r="C123" s="830">
        <v>51959412</v>
      </c>
      <c r="D123" s="830"/>
      <c r="E123" s="829">
        <f>SUM(C123:D123)</f>
        <v>51959412</v>
      </c>
    </row>
    <row r="124" spans="1:5">
      <c r="A124" s="106"/>
      <c r="B124" s="827" t="s">
        <v>1185</v>
      </c>
      <c r="C124" s="830">
        <v>15933307</v>
      </c>
      <c r="D124" s="830">
        <v>20000000</v>
      </c>
      <c r="E124" s="829">
        <f>SUM(C124:D124)</f>
        <v>35933307</v>
      </c>
    </row>
    <row r="125" spans="1:5">
      <c r="A125" s="106"/>
      <c r="B125" s="827" t="s">
        <v>1186</v>
      </c>
      <c r="C125" s="830">
        <v>48413393</v>
      </c>
      <c r="D125" s="830"/>
      <c r="E125" s="829">
        <f>SUM(C125:D125)</f>
        <v>48413393</v>
      </c>
    </row>
    <row r="126" spans="1:5">
      <c r="A126" s="106"/>
      <c r="B126" s="827" t="s">
        <v>1187</v>
      </c>
      <c r="C126" s="830">
        <v>56954728</v>
      </c>
      <c r="D126" s="830"/>
      <c r="E126" s="829">
        <f>SUM(C126:D126)</f>
        <v>56954728</v>
      </c>
    </row>
    <row r="127" spans="1:5">
      <c r="A127" s="106"/>
      <c r="B127" s="827" t="s">
        <v>1188</v>
      </c>
      <c r="C127" s="830">
        <v>15289433</v>
      </c>
      <c r="D127" s="830"/>
      <c r="E127" s="829">
        <f>SUM(C127:D127)</f>
        <v>15289433</v>
      </c>
    </row>
    <row r="128" spans="1:5">
      <c r="A128" s="106"/>
      <c r="B128" s="827" t="s">
        <v>1189</v>
      </c>
      <c r="C128" s="830">
        <v>2644375</v>
      </c>
      <c r="D128" s="830"/>
      <c r="E128" s="829">
        <f>SUM(C128:D128)</f>
        <v>2644375</v>
      </c>
    </row>
    <row r="129" spans="1:5">
      <c r="A129" s="106"/>
      <c r="B129" s="827" t="s">
        <v>1190</v>
      </c>
      <c r="C129" s="830">
        <v>4570090</v>
      </c>
      <c r="D129" s="830"/>
      <c r="E129" s="829">
        <f>SUM(C129:D129)</f>
        <v>4570090</v>
      </c>
    </row>
    <row r="130" spans="1:5">
      <c r="A130" s="106"/>
      <c r="B130" s="827" t="s">
        <v>1211</v>
      </c>
      <c r="C130" s="830">
        <v>41970356</v>
      </c>
      <c r="D130" s="830"/>
      <c r="E130" s="829">
        <f>SUM(C130:D130)</f>
        <v>41970356</v>
      </c>
    </row>
    <row r="131" spans="1:5">
      <c r="A131" s="106"/>
      <c r="B131" s="827" t="s">
        <v>1212</v>
      </c>
      <c r="C131" s="830">
        <v>129812820</v>
      </c>
      <c r="D131" s="830"/>
      <c r="E131" s="829">
        <f>SUM(C131:D131)</f>
        <v>129812820</v>
      </c>
    </row>
    <row r="132" spans="1:5">
      <c r="A132" s="106"/>
      <c r="B132" s="827" t="s">
        <v>1213</v>
      </c>
      <c r="C132" s="830">
        <v>15965413</v>
      </c>
      <c r="D132" s="830"/>
      <c r="E132" s="829">
        <f>SUM(C132:D132)</f>
        <v>15965413</v>
      </c>
    </row>
    <row r="133" spans="1:5" ht="8.1" customHeight="1">
      <c r="A133" s="106"/>
      <c r="B133" s="833"/>
      <c r="C133" s="830"/>
      <c r="D133" s="830"/>
      <c r="E133" s="839"/>
    </row>
    <row r="134" spans="1:5">
      <c r="A134" s="106"/>
      <c r="B134" s="822" t="s">
        <v>1191</v>
      </c>
      <c r="C134" s="823">
        <f>SUM(C135:C137)</f>
        <v>47151000</v>
      </c>
      <c r="D134" s="823">
        <f>SUM(D135:D137)</f>
        <v>0</v>
      </c>
      <c r="E134" s="824">
        <f>SUM(C134:D134)</f>
        <v>47151000</v>
      </c>
    </row>
    <row r="135" spans="1:5">
      <c r="A135" s="106"/>
      <c r="B135" s="827" t="s">
        <v>1192</v>
      </c>
      <c r="C135" s="830">
        <v>16166000</v>
      </c>
      <c r="D135" s="830"/>
      <c r="E135" s="829">
        <f>SUM(C135:D135)</f>
        <v>16166000</v>
      </c>
    </row>
    <row r="136" spans="1:5">
      <c r="A136" s="106"/>
      <c r="B136" s="827" t="s">
        <v>1193</v>
      </c>
      <c r="C136" s="830">
        <v>12300000</v>
      </c>
      <c r="D136" s="830"/>
      <c r="E136" s="829">
        <f>SUM(C136:D136)</f>
        <v>12300000</v>
      </c>
    </row>
    <row r="137" spans="1:5">
      <c r="A137" s="106"/>
      <c r="B137" s="827" t="s">
        <v>1194</v>
      </c>
      <c r="C137" s="830">
        <v>18685000</v>
      </c>
      <c r="D137" s="830"/>
      <c r="E137" s="829">
        <f>SUM(C137:D137)</f>
        <v>18685000</v>
      </c>
    </row>
    <row r="138" spans="1:5" ht="8.1" customHeight="1">
      <c r="A138" s="106"/>
      <c r="B138" s="833"/>
      <c r="C138" s="830"/>
      <c r="D138" s="830"/>
      <c r="E138" s="839"/>
    </row>
    <row r="139" spans="1:5">
      <c r="A139" s="106"/>
      <c r="B139" s="822" t="s">
        <v>182</v>
      </c>
      <c r="C139" s="823">
        <f>C140</f>
        <v>2805077157</v>
      </c>
      <c r="D139" s="823">
        <f>D140</f>
        <v>1692213975</v>
      </c>
      <c r="E139" s="824">
        <f>SUM(C139:D139)</f>
        <v>4497291132</v>
      </c>
    </row>
    <row r="140" spans="1:5">
      <c r="A140" s="106"/>
      <c r="B140" s="827" t="s">
        <v>182</v>
      </c>
      <c r="C140" s="830">
        <v>2805077157</v>
      </c>
      <c r="D140" s="830">
        <v>1692213975</v>
      </c>
      <c r="E140" s="829">
        <f>SUM(C140:D140)</f>
        <v>4497291132</v>
      </c>
    </row>
    <row r="141" spans="1:5" ht="8.1" customHeight="1" thickBot="1">
      <c r="A141" s="106"/>
      <c r="B141" s="819"/>
      <c r="C141" s="825"/>
      <c r="D141" s="825"/>
      <c r="E141" s="826"/>
    </row>
    <row r="142" spans="1:5" ht="17.25" thickTop="1" thickBot="1">
      <c r="A142" s="106"/>
      <c r="B142" s="858" t="s">
        <v>14</v>
      </c>
      <c r="C142" s="859">
        <f>SUM(C9,C11,C21,C27,C32,C34,C40,C42,C50,C52,C57,C59,C61,C63,C65,C67,C69,C71,C73,C75,C77,C79,C81,C89,C134,C139)</f>
        <v>11307589765</v>
      </c>
      <c r="D142" s="859">
        <f>SUM(D9,D11,D21,D27,D32,D34,D40,D42,D50,D52,D57,D59,D61,D63,D65,D67,D69,D71,D73,D75,D77,D79,D81,D89,D134,D139)</f>
        <v>11042353021</v>
      </c>
      <c r="E142" s="859">
        <f>SUM(E9,E11,E21,E27,E32,E34,E40,E42,E50,E52,E57,E59,E61,E63,E65,E67,E69,E71,E73,E75,E77,E79,E81,E89,E134,E139)</f>
        <v>22349942786</v>
      </c>
    </row>
    <row r="143" spans="1:5" ht="13.5" thickTop="1">
      <c r="A143" s="106"/>
      <c r="B143" s="443"/>
      <c r="C143" s="443"/>
      <c r="D143" s="443"/>
      <c r="E143" s="443"/>
    </row>
    <row r="144" spans="1:5" ht="41.45" customHeight="1">
      <c r="A144" s="106"/>
      <c r="B144" s="1179" t="s">
        <v>1214</v>
      </c>
      <c r="C144" s="1179"/>
      <c r="D144" s="1179"/>
      <c r="E144" s="1179"/>
    </row>
    <row r="145" spans="2:5" ht="14.25">
      <c r="B145" s="745"/>
      <c r="C145" s="433"/>
      <c r="D145" s="433"/>
      <c r="E145" s="433"/>
    </row>
    <row r="146" spans="2:5" ht="14.25">
      <c r="B146" s="745"/>
      <c r="C146" s="433"/>
      <c r="D146" s="433"/>
      <c r="E146" s="433"/>
    </row>
    <row r="147" spans="2:5" ht="14.25">
      <c r="B147" s="745"/>
      <c r="C147" s="433"/>
      <c r="D147" s="433"/>
      <c r="E147" s="433"/>
    </row>
    <row r="148" spans="2:5" ht="14.25">
      <c r="B148" s="745"/>
      <c r="C148" s="433"/>
      <c r="D148" s="433"/>
      <c r="E148" s="433"/>
    </row>
    <row r="149" spans="2:5" ht="14.25">
      <c r="B149" s="745"/>
      <c r="C149" s="433"/>
      <c r="D149" s="433"/>
      <c r="E149" s="433"/>
    </row>
    <row r="150" spans="2:5" ht="14.25">
      <c r="B150" s="745"/>
      <c r="C150" s="433"/>
      <c r="D150" s="433"/>
      <c r="E150" s="433"/>
    </row>
    <row r="151" spans="2:5" ht="14.25">
      <c r="B151" s="745"/>
      <c r="C151" s="433"/>
      <c r="D151" s="433"/>
      <c r="E151" s="433"/>
    </row>
    <row r="152" spans="2:5" ht="14.25">
      <c r="B152" s="745"/>
      <c r="C152" s="433"/>
      <c r="D152" s="433"/>
      <c r="E152" s="433"/>
    </row>
    <row r="153" spans="2:5" ht="14.25">
      <c r="B153" s="745"/>
      <c r="C153" s="433"/>
      <c r="D153" s="433"/>
      <c r="E153" s="433"/>
    </row>
    <row r="154" spans="2:5" ht="14.25">
      <c r="B154" s="745"/>
      <c r="C154" s="433"/>
      <c r="D154" s="433"/>
      <c r="E154" s="433"/>
    </row>
    <row r="155" spans="2:5" ht="14.25">
      <c r="B155" s="745"/>
      <c r="C155" s="433"/>
      <c r="D155" s="433"/>
      <c r="E155" s="433"/>
    </row>
    <row r="156" spans="2:5" ht="14.25">
      <c r="B156" s="745"/>
      <c r="C156" s="433"/>
      <c r="D156" s="433"/>
      <c r="E156" s="433"/>
    </row>
    <row r="157" spans="2:5" ht="14.25">
      <c r="B157" s="745"/>
      <c r="C157" s="433"/>
      <c r="D157" s="433"/>
      <c r="E157" s="433"/>
    </row>
    <row r="158" spans="2:5" ht="14.25">
      <c r="B158" s="745"/>
      <c r="C158" s="433"/>
      <c r="D158" s="433"/>
      <c r="E158" s="433"/>
    </row>
    <row r="159" spans="2:5" ht="14.25">
      <c r="B159" s="745"/>
      <c r="C159" s="433"/>
      <c r="D159" s="433"/>
      <c r="E159" s="433"/>
    </row>
    <row r="160" spans="2:5" ht="14.25">
      <c r="B160" s="745"/>
      <c r="C160" s="433"/>
      <c r="D160" s="433"/>
      <c r="E160" s="433"/>
    </row>
  </sheetData>
  <mergeCells count="9">
    <mergeCell ref="B144:E144"/>
    <mergeCell ref="B1:E1"/>
    <mergeCell ref="B2:E2"/>
    <mergeCell ref="B3:E3"/>
    <mergeCell ref="A4:E4"/>
    <mergeCell ref="B6:B7"/>
    <mergeCell ref="C6:C7"/>
    <mergeCell ref="D6:D7"/>
    <mergeCell ref="E6:E7"/>
  </mergeCells>
  <printOptions horizontalCentered="1"/>
  <pageMargins left="0" right="0" top="0.35433070866141736" bottom="0.35433070866141736" header="0.31496062992125984" footer="0.31496062992125984"/>
  <pageSetup scale="59" fitToHeight="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58"/>
  <sheetViews>
    <sheetView zoomScaleNormal="100" workbookViewId="0">
      <pane xSplit="3" ySplit="8" topLeftCell="D9" activePane="bottomRight" state="frozen"/>
      <selection activeCell="B19" activeCellId="1" sqref="E11 B19"/>
      <selection pane="topRight" activeCell="B19" activeCellId="1" sqref="E11 B19"/>
      <selection pane="bottomLeft" activeCell="B19" activeCellId="1" sqref="E11 B19"/>
      <selection pane="bottomRight" activeCell="G31" sqref="G31"/>
    </sheetView>
  </sheetViews>
  <sheetFormatPr baseColWidth="10" defaultColWidth="11.42578125" defaultRowHeight="18" customHeight="1"/>
  <cols>
    <col min="1" max="1" width="3.28515625" style="628" customWidth="1"/>
    <col min="2" max="2" width="4.28515625" style="628" customWidth="1"/>
    <col min="3" max="3" width="75.85546875" style="628" customWidth="1"/>
    <col min="4" max="4" width="20.42578125" style="628" customWidth="1"/>
    <col min="5" max="5" width="0.85546875" style="628" customWidth="1"/>
    <col min="6" max="16384" width="11.42578125" style="628"/>
  </cols>
  <sheetData>
    <row r="1" spans="1:5" ht="26.45" customHeight="1">
      <c r="A1" s="1139" t="s">
        <v>1195</v>
      </c>
      <c r="B1" s="1139"/>
      <c r="C1" s="1139"/>
      <c r="D1" s="1139"/>
      <c r="E1" s="1139"/>
    </row>
    <row r="2" spans="1:5" ht="28.15" customHeight="1">
      <c r="A2" s="1203" t="s">
        <v>1</v>
      </c>
      <c r="B2" s="1203"/>
      <c r="C2" s="1139"/>
      <c r="D2" s="1139"/>
      <c r="E2" s="1139"/>
    </row>
    <row r="3" spans="1:5" ht="14.25" customHeight="1">
      <c r="A3" s="1204" t="s">
        <v>1196</v>
      </c>
      <c r="B3" s="1204"/>
      <c r="C3" s="1204"/>
      <c r="D3" s="1204"/>
      <c r="E3" s="1204"/>
    </row>
    <row r="4" spans="1:5" ht="15" customHeight="1">
      <c r="A4" s="1139" t="s">
        <v>3</v>
      </c>
      <c r="B4" s="1139"/>
      <c r="C4" s="1139"/>
      <c r="D4" s="1139"/>
      <c r="E4" s="1139"/>
    </row>
    <row r="5" spans="1:5" ht="9.9499999999999993" customHeight="1" thickBot="1">
      <c r="A5" s="106"/>
      <c r="B5" s="106"/>
      <c r="C5" s="106"/>
      <c r="D5" s="106"/>
      <c r="E5" s="106"/>
    </row>
    <row r="6" spans="1:5" ht="16.5" thickTop="1">
      <c r="A6" s="1188" t="s">
        <v>1197</v>
      </c>
      <c r="B6" s="1189"/>
      <c r="C6" s="1190"/>
      <c r="D6" s="1205" t="s">
        <v>5</v>
      </c>
      <c r="E6" s="1206"/>
    </row>
    <row r="7" spans="1:5" s="630" customFormat="1" ht="16.5" thickBot="1">
      <c r="A7" s="1194"/>
      <c r="B7" s="1195"/>
      <c r="C7" s="1196"/>
      <c r="D7" s="1207"/>
      <c r="E7" s="1208"/>
    </row>
    <row r="8" spans="1:5" ht="8.1" customHeight="1" thickTop="1" thickBot="1">
      <c r="A8" s="840"/>
      <c r="B8" s="749"/>
      <c r="C8" s="750"/>
      <c r="D8" s="750"/>
      <c r="E8" s="841"/>
    </row>
    <row r="9" spans="1:5" ht="15" customHeight="1" thickTop="1">
      <c r="A9" s="842"/>
      <c r="B9" s="843"/>
      <c r="C9" s="844"/>
      <c r="D9" s="845"/>
      <c r="E9" s="643"/>
    </row>
    <row r="10" spans="1:5" s="746" customFormat="1" ht="15" customHeight="1">
      <c r="A10" s="846" t="s">
        <v>1198</v>
      </c>
      <c r="B10" s="24"/>
      <c r="C10" s="639" t="s">
        <v>1199</v>
      </c>
      <c r="D10" s="847">
        <f>SUM(D11:D12)</f>
        <v>11307589765</v>
      </c>
      <c r="E10" s="643"/>
    </row>
    <row r="11" spans="1:5" s="747" customFormat="1" ht="15" customHeight="1">
      <c r="A11" s="848"/>
      <c r="B11" s="24">
        <v>11</v>
      </c>
      <c r="C11" s="849" t="s">
        <v>1200</v>
      </c>
      <c r="D11" s="845">
        <v>2150714544</v>
      </c>
      <c r="E11" s="643"/>
    </row>
    <row r="12" spans="1:5" s="747" customFormat="1" ht="15" customHeight="1">
      <c r="A12" s="848"/>
      <c r="B12" s="24">
        <v>15</v>
      </c>
      <c r="C12" s="849" t="s">
        <v>1201</v>
      </c>
      <c r="D12" s="845">
        <v>9156875221</v>
      </c>
      <c r="E12" s="643"/>
    </row>
    <row r="13" spans="1:5" ht="15" customHeight="1">
      <c r="A13" s="850"/>
      <c r="B13" s="51"/>
      <c r="C13" s="646"/>
      <c r="D13" s="845"/>
      <c r="E13" s="643"/>
    </row>
    <row r="14" spans="1:5" s="748" customFormat="1" ht="15" customHeight="1">
      <c r="A14" s="846" t="s">
        <v>1202</v>
      </c>
      <c r="B14" s="51"/>
      <c r="C14" s="851" t="s">
        <v>1131</v>
      </c>
      <c r="D14" s="847">
        <f>D15</f>
        <v>11042353021</v>
      </c>
      <c r="E14" s="643"/>
    </row>
    <row r="15" spans="1:5" s="2" customFormat="1" ht="15" customHeight="1">
      <c r="A15" s="50"/>
      <c r="B15" s="24">
        <v>25</v>
      </c>
      <c r="C15" s="648" t="s">
        <v>1201</v>
      </c>
      <c r="D15" s="845">
        <v>11042353021</v>
      </c>
      <c r="E15" s="643"/>
    </row>
    <row r="16" spans="1:5" ht="15" customHeight="1">
      <c r="A16" s="50"/>
      <c r="B16" s="24"/>
      <c r="C16" s="649"/>
      <c r="D16" s="845"/>
      <c r="E16" s="643"/>
    </row>
    <row r="17" spans="1:5" ht="15" customHeight="1">
      <c r="A17" s="50"/>
      <c r="B17" s="51"/>
      <c r="C17" s="648"/>
      <c r="D17" s="845"/>
      <c r="E17" s="643"/>
    </row>
    <row r="18" spans="1:5" ht="15" customHeight="1">
      <c r="A18" s="50"/>
      <c r="B18" s="51"/>
      <c r="C18" s="642"/>
      <c r="D18" s="845"/>
      <c r="E18" s="659"/>
    </row>
    <row r="19" spans="1:5" ht="6" customHeight="1" thickBot="1">
      <c r="A19" s="660"/>
      <c r="B19" s="661"/>
      <c r="C19" s="662"/>
      <c r="D19" s="852"/>
      <c r="E19" s="664"/>
    </row>
    <row r="20" spans="1:5" ht="4.5" customHeight="1" thickTop="1" thickBot="1">
      <c r="A20" s="665"/>
      <c r="B20" s="665"/>
      <c r="C20" s="666"/>
      <c r="D20" s="853"/>
      <c r="E20" s="668"/>
    </row>
    <row r="21" spans="1:5" ht="3" customHeight="1" thickTop="1">
      <c r="A21" s="1188" t="s">
        <v>598</v>
      </c>
      <c r="B21" s="1189"/>
      <c r="C21" s="1190"/>
      <c r="D21" s="1197">
        <f>D10+D14</f>
        <v>22349942786</v>
      </c>
      <c r="E21" s="1198"/>
    </row>
    <row r="22" spans="1:5" ht="17.45" customHeight="1">
      <c r="A22" s="1191"/>
      <c r="B22" s="1192"/>
      <c r="C22" s="1193"/>
      <c r="D22" s="1199"/>
      <c r="E22" s="1200"/>
    </row>
    <row r="23" spans="1:5" ht="3.75" customHeight="1" thickBot="1">
      <c r="A23" s="1194"/>
      <c r="B23" s="1195"/>
      <c r="C23" s="1196"/>
      <c r="D23" s="1201"/>
      <c r="E23" s="1202"/>
    </row>
    <row r="24" spans="1:5" ht="18" customHeight="1" thickTop="1">
      <c r="A24" s="669"/>
      <c r="B24" s="669"/>
      <c r="E24" s="670"/>
    </row>
    <row r="25" spans="1:5" ht="18" customHeight="1">
      <c r="A25" s="669"/>
      <c r="B25" s="669"/>
      <c r="E25" s="670"/>
    </row>
    <row r="26" spans="1:5" ht="18" customHeight="1">
      <c r="A26" s="669"/>
      <c r="B26" s="669"/>
      <c r="E26" s="670"/>
    </row>
    <row r="27" spans="1:5" ht="18" customHeight="1">
      <c r="A27" s="669"/>
      <c r="B27" s="669"/>
      <c r="C27" s="671"/>
      <c r="E27" s="670"/>
    </row>
    <row r="28" spans="1:5" ht="18" customHeight="1">
      <c r="A28" s="669"/>
      <c r="B28" s="669"/>
      <c r="E28" s="670"/>
    </row>
    <row r="29" spans="1:5" ht="18" customHeight="1">
      <c r="A29" s="669"/>
      <c r="B29" s="669"/>
      <c r="E29" s="670"/>
    </row>
    <row r="30" spans="1:5" ht="18" customHeight="1">
      <c r="A30" s="669"/>
      <c r="B30" s="669"/>
      <c r="E30" s="670"/>
    </row>
    <row r="31" spans="1:5" ht="18" customHeight="1">
      <c r="A31" s="669"/>
      <c r="B31" s="669"/>
      <c r="E31" s="670"/>
    </row>
    <row r="32" spans="1:5" ht="18" customHeight="1">
      <c r="A32" s="669"/>
      <c r="B32" s="669"/>
      <c r="E32" s="670"/>
    </row>
    <row r="33" spans="1:5" ht="18" customHeight="1">
      <c r="A33" s="669"/>
      <c r="B33" s="669"/>
      <c r="E33" s="670"/>
    </row>
    <row r="34" spans="1:5" ht="18" customHeight="1">
      <c r="A34" s="669"/>
      <c r="B34" s="669"/>
      <c r="E34" s="670"/>
    </row>
    <row r="35" spans="1:5" ht="18" customHeight="1">
      <c r="A35" s="669"/>
      <c r="B35" s="669"/>
      <c r="E35" s="670"/>
    </row>
    <row r="36" spans="1:5" ht="18" customHeight="1">
      <c r="A36" s="669"/>
      <c r="B36" s="669"/>
      <c r="E36" s="670"/>
    </row>
    <row r="37" spans="1:5" ht="18" customHeight="1">
      <c r="A37" s="669"/>
      <c r="B37" s="669"/>
      <c r="E37" s="670"/>
    </row>
    <row r="38" spans="1:5" ht="18" customHeight="1">
      <c r="A38" s="669"/>
      <c r="B38" s="669"/>
      <c r="E38" s="670"/>
    </row>
    <row r="39" spans="1:5" ht="18" customHeight="1">
      <c r="A39" s="669"/>
      <c r="B39" s="669"/>
      <c r="E39" s="670"/>
    </row>
    <row r="40" spans="1:5" ht="18" customHeight="1">
      <c r="A40" s="669"/>
      <c r="B40" s="669"/>
      <c r="E40" s="670"/>
    </row>
    <row r="41" spans="1:5" ht="18" customHeight="1">
      <c r="A41" s="669"/>
      <c r="B41" s="669"/>
      <c r="E41" s="670"/>
    </row>
    <row r="42" spans="1:5" ht="18" customHeight="1">
      <c r="A42" s="669"/>
      <c r="B42" s="669"/>
      <c r="E42" s="670"/>
    </row>
    <row r="43" spans="1:5" ht="18" customHeight="1">
      <c r="A43" s="669"/>
      <c r="B43" s="669"/>
      <c r="E43" s="670"/>
    </row>
    <row r="44" spans="1:5" ht="18" customHeight="1">
      <c r="A44" s="669"/>
      <c r="B44" s="669"/>
      <c r="E44" s="670"/>
    </row>
    <row r="45" spans="1:5" ht="18" customHeight="1">
      <c r="A45" s="669"/>
      <c r="B45" s="669"/>
      <c r="E45" s="670"/>
    </row>
    <row r="46" spans="1:5" ht="18" customHeight="1">
      <c r="A46" s="669"/>
      <c r="B46" s="669"/>
      <c r="E46" s="670"/>
    </row>
    <row r="47" spans="1:5" ht="18" customHeight="1">
      <c r="A47" s="669"/>
      <c r="B47" s="669"/>
      <c r="E47" s="670"/>
    </row>
    <row r="48" spans="1:5" ht="18" customHeight="1">
      <c r="A48" s="669"/>
      <c r="B48" s="669"/>
      <c r="E48" s="670"/>
    </row>
    <row r="49" spans="1:5" ht="18" customHeight="1">
      <c r="A49" s="669"/>
      <c r="B49" s="669"/>
      <c r="E49" s="670"/>
    </row>
    <row r="50" spans="1:5" ht="18" customHeight="1">
      <c r="A50" s="669"/>
      <c r="B50" s="669"/>
      <c r="E50" s="670"/>
    </row>
    <row r="51" spans="1:5" ht="18" customHeight="1">
      <c r="A51" s="669"/>
      <c r="B51" s="669"/>
      <c r="E51" s="670"/>
    </row>
    <row r="52" spans="1:5" ht="18" customHeight="1">
      <c r="A52" s="669"/>
      <c r="B52" s="669"/>
      <c r="E52" s="670"/>
    </row>
    <row r="53" spans="1:5" ht="18" customHeight="1">
      <c r="E53" s="670"/>
    </row>
    <row r="54" spans="1:5" ht="18" customHeight="1">
      <c r="E54" s="670"/>
    </row>
    <row r="55" spans="1:5" ht="18" customHeight="1">
      <c r="E55" s="670"/>
    </row>
    <row r="56" spans="1:5" ht="18" customHeight="1">
      <c r="E56" s="670"/>
    </row>
    <row r="57" spans="1:5" ht="18" customHeight="1">
      <c r="E57" s="670"/>
    </row>
    <row r="58" spans="1:5" ht="18" customHeight="1">
      <c r="E58" s="670"/>
    </row>
  </sheetData>
  <mergeCells count="8">
    <mergeCell ref="A21:C23"/>
    <mergeCell ref="D21:E23"/>
    <mergeCell ref="A1:E1"/>
    <mergeCell ref="A2:E2"/>
    <mergeCell ref="A3:E3"/>
    <mergeCell ref="A4:E4"/>
    <mergeCell ref="A6:C7"/>
    <mergeCell ref="D6:E7"/>
  </mergeCells>
  <printOptions horizontalCentered="1"/>
  <pageMargins left="0.39370078740157483" right="0.35433070866141736" top="0.59055118110236227" bottom="0.19685039370078741" header="0" footer="0"/>
  <pageSetup scale="8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46"/>
  <sheetViews>
    <sheetView showGridLines="0" zoomScale="110" zoomScaleNormal="110" zoomScaleSheetLayoutView="80" workbookViewId="0">
      <selection activeCell="H13" sqref="H13"/>
    </sheetView>
  </sheetViews>
  <sheetFormatPr baseColWidth="10" defaultColWidth="11.42578125" defaultRowHeight="12.75"/>
  <cols>
    <col min="1" max="1" width="2.28515625" style="1" bestFit="1" customWidth="1"/>
    <col min="2" max="5" width="2.42578125" style="1" bestFit="1" customWidth="1"/>
    <col min="6" max="6" width="3.5703125" style="1" bestFit="1" customWidth="1"/>
    <col min="7" max="7" width="3.7109375" style="85" bestFit="1" customWidth="1"/>
    <col min="8" max="8" width="76.42578125" style="1" customWidth="1"/>
    <col min="9" max="9" width="20.140625" style="1" customWidth="1"/>
    <col min="10" max="10" width="12" style="1" bestFit="1" customWidth="1"/>
    <col min="11" max="11" width="13.5703125" style="1" customWidth="1"/>
    <col min="12" max="12" width="17.42578125" style="1" customWidth="1"/>
    <col min="13" max="16384" width="11.42578125" style="1"/>
  </cols>
  <sheetData>
    <row r="1" spans="1:9" ht="20.25" customHeight="1">
      <c r="A1" s="939" t="s">
        <v>40</v>
      </c>
      <c r="B1" s="939"/>
      <c r="C1" s="939"/>
      <c r="D1" s="939"/>
      <c r="E1" s="939"/>
      <c r="F1" s="939"/>
      <c r="G1" s="939"/>
      <c r="H1" s="939"/>
      <c r="I1" s="939"/>
    </row>
    <row r="2" spans="1:9" ht="20.25" customHeight="1">
      <c r="A2" s="940" t="s">
        <v>1</v>
      </c>
      <c r="B2" s="940"/>
      <c r="C2" s="940"/>
      <c r="D2" s="940"/>
      <c r="E2" s="940"/>
      <c r="F2" s="940"/>
      <c r="G2" s="940"/>
      <c r="H2" s="940"/>
      <c r="I2" s="940"/>
    </row>
    <row r="3" spans="1:9" ht="30.75" customHeight="1">
      <c r="A3" s="941" t="s">
        <v>41</v>
      </c>
      <c r="B3" s="941"/>
      <c r="C3" s="941"/>
      <c r="D3" s="941"/>
      <c r="E3" s="941"/>
      <c r="F3" s="941"/>
      <c r="G3" s="940"/>
      <c r="H3" s="940"/>
      <c r="I3" s="940"/>
    </row>
    <row r="4" spans="1:9" ht="15.75">
      <c r="A4" s="942" t="s">
        <v>3</v>
      </c>
      <c r="B4" s="942"/>
      <c r="C4" s="942"/>
      <c r="D4" s="942"/>
      <c r="E4" s="942"/>
      <c r="F4" s="942"/>
      <c r="G4" s="942"/>
      <c r="H4" s="942"/>
      <c r="I4" s="942"/>
    </row>
    <row r="5" spans="1:9" ht="9.75" customHeight="1" thickBot="1">
      <c r="A5" s="2"/>
      <c r="B5" s="2"/>
      <c r="C5" s="2"/>
      <c r="D5" s="2"/>
      <c r="E5" s="2"/>
      <c r="F5" s="2"/>
      <c r="G5" s="18"/>
      <c r="H5" s="2"/>
      <c r="I5" s="2"/>
    </row>
    <row r="6" spans="1:9" ht="16.5" customHeight="1" thickTop="1" thickBot="1">
      <c r="A6" s="943" t="s">
        <v>42</v>
      </c>
      <c r="B6" s="943"/>
      <c r="C6" s="943"/>
      <c r="D6" s="943"/>
      <c r="E6" s="943"/>
      <c r="F6" s="943"/>
      <c r="G6" s="943"/>
      <c r="H6" s="943"/>
      <c r="I6" s="19" t="s">
        <v>43</v>
      </c>
    </row>
    <row r="7" spans="1:9" ht="10.5" customHeight="1" thickTop="1">
      <c r="A7" s="20"/>
      <c r="B7" s="21"/>
      <c r="C7" s="21"/>
      <c r="D7" s="21"/>
      <c r="E7" s="21"/>
      <c r="F7" s="21"/>
      <c r="G7" s="944"/>
      <c r="H7" s="945"/>
      <c r="I7" s="22"/>
    </row>
    <row r="8" spans="1:9" ht="15">
      <c r="A8" s="23">
        <v>2</v>
      </c>
      <c r="B8" s="24">
        <v>0</v>
      </c>
      <c r="C8" s="24">
        <v>0</v>
      </c>
      <c r="D8" s="24">
        <v>0</v>
      </c>
      <c r="E8" s="24">
        <v>0</v>
      </c>
      <c r="F8" s="24"/>
      <c r="G8" s="25"/>
      <c r="H8" s="26" t="s">
        <v>44</v>
      </c>
      <c r="I8" s="22"/>
    </row>
    <row r="9" spans="1:9" ht="15">
      <c r="A9" s="23">
        <v>2</v>
      </c>
      <c r="B9" s="24">
        <v>1</v>
      </c>
      <c r="C9" s="24">
        <v>0</v>
      </c>
      <c r="D9" s="24">
        <v>0</v>
      </c>
      <c r="E9" s="24">
        <v>0</v>
      </c>
      <c r="F9" s="24"/>
      <c r="G9" s="25"/>
      <c r="H9" s="26" t="s">
        <v>45</v>
      </c>
      <c r="I9" s="22"/>
    </row>
    <row r="10" spans="1:9" ht="15">
      <c r="A10" s="23">
        <v>2</v>
      </c>
      <c r="B10" s="24">
        <v>1</v>
      </c>
      <c r="C10" s="24">
        <v>1</v>
      </c>
      <c r="D10" s="24">
        <v>0</v>
      </c>
      <c r="E10" s="24">
        <v>0</v>
      </c>
      <c r="F10" s="24"/>
      <c r="G10" s="25"/>
      <c r="H10" s="26" t="s">
        <v>46</v>
      </c>
      <c r="I10" s="22"/>
    </row>
    <row r="11" spans="1:9" ht="15">
      <c r="A11" s="23">
        <v>2</v>
      </c>
      <c r="B11" s="24">
        <v>1</v>
      </c>
      <c r="C11" s="24">
        <v>1</v>
      </c>
      <c r="D11" s="24">
        <v>1</v>
      </c>
      <c r="E11" s="24">
        <v>0</v>
      </c>
      <c r="F11" s="24"/>
      <c r="G11" s="25"/>
      <c r="H11" s="26" t="s">
        <v>47</v>
      </c>
      <c r="I11" s="22"/>
    </row>
    <row r="12" spans="1:9" ht="15">
      <c r="A12" s="23">
        <v>2</v>
      </c>
      <c r="B12" s="24">
        <v>1</v>
      </c>
      <c r="C12" s="24">
        <v>1</v>
      </c>
      <c r="D12" s="24">
        <v>1</v>
      </c>
      <c r="E12" s="24">
        <v>1</v>
      </c>
      <c r="F12" s="24"/>
      <c r="G12" s="25"/>
      <c r="H12" s="26" t="s">
        <v>48</v>
      </c>
      <c r="I12" s="22"/>
    </row>
    <row r="13" spans="1:9" ht="14.1" customHeight="1">
      <c r="A13" s="23">
        <v>2</v>
      </c>
      <c r="B13" s="24">
        <v>1</v>
      </c>
      <c r="C13" s="24">
        <v>1</v>
      </c>
      <c r="D13" s="24">
        <v>1</v>
      </c>
      <c r="E13" s="24">
        <v>1</v>
      </c>
      <c r="F13" s="27" t="s">
        <v>49</v>
      </c>
      <c r="G13" s="25"/>
      <c r="H13" s="28" t="s">
        <v>1269</v>
      </c>
      <c r="I13" s="29">
        <v>177822899</v>
      </c>
    </row>
    <row r="14" spans="1:9" ht="5.0999999999999996" customHeight="1">
      <c r="A14" s="23"/>
      <c r="B14" s="24"/>
      <c r="C14" s="24"/>
      <c r="D14" s="24"/>
      <c r="E14" s="24"/>
      <c r="F14" s="27"/>
      <c r="G14" s="25"/>
      <c r="H14" s="28"/>
      <c r="I14" s="29"/>
    </row>
    <row r="15" spans="1:9" ht="14.1" customHeight="1">
      <c r="A15" s="23">
        <v>2</v>
      </c>
      <c r="B15" s="24">
        <v>1</v>
      </c>
      <c r="C15" s="24">
        <v>1</v>
      </c>
      <c r="D15" s="24">
        <v>1</v>
      </c>
      <c r="E15" s="24">
        <v>1</v>
      </c>
      <c r="F15" s="27" t="s">
        <v>50</v>
      </c>
      <c r="G15" s="30"/>
      <c r="H15" s="28" t="s">
        <v>51</v>
      </c>
      <c r="I15" s="29">
        <v>378720533</v>
      </c>
    </row>
    <row r="16" spans="1:9" ht="19.5" customHeight="1">
      <c r="A16" s="23"/>
      <c r="B16" s="24"/>
      <c r="C16" s="24"/>
      <c r="D16" s="24"/>
      <c r="E16" s="24"/>
      <c r="F16" s="27"/>
      <c r="G16" s="30"/>
      <c r="H16" s="31" t="s">
        <v>52</v>
      </c>
      <c r="I16" s="29"/>
    </row>
    <row r="17" spans="1:9" ht="14.1" customHeight="1">
      <c r="A17" s="23">
        <v>2</v>
      </c>
      <c r="B17" s="24">
        <v>1</v>
      </c>
      <c r="C17" s="24">
        <v>1</v>
      </c>
      <c r="D17" s="24">
        <v>1</v>
      </c>
      <c r="E17" s="24">
        <v>1</v>
      </c>
      <c r="F17" s="27" t="s">
        <v>50</v>
      </c>
      <c r="G17" s="30">
        <v>40</v>
      </c>
      <c r="H17" s="28" t="s">
        <v>53</v>
      </c>
      <c r="I17" s="29">
        <v>6225627</v>
      </c>
    </row>
    <row r="18" spans="1:9" ht="14.1" customHeight="1">
      <c r="A18" s="23">
        <v>2</v>
      </c>
      <c r="B18" s="24">
        <v>1</v>
      </c>
      <c r="C18" s="24">
        <v>1</v>
      </c>
      <c r="D18" s="24">
        <v>1</v>
      </c>
      <c r="E18" s="24">
        <v>1</v>
      </c>
      <c r="F18" s="27" t="s">
        <v>50</v>
      </c>
      <c r="G18" s="30">
        <v>41</v>
      </c>
      <c r="H18" s="28" t="s">
        <v>54</v>
      </c>
      <c r="I18" s="29">
        <v>3876780</v>
      </c>
    </row>
    <row r="19" spans="1:9" ht="14.1" customHeight="1">
      <c r="A19" s="23">
        <v>2</v>
      </c>
      <c r="B19" s="24">
        <v>1</v>
      </c>
      <c r="C19" s="24">
        <v>1</v>
      </c>
      <c r="D19" s="24">
        <v>1</v>
      </c>
      <c r="E19" s="24">
        <v>1</v>
      </c>
      <c r="F19" s="27" t="s">
        <v>50</v>
      </c>
      <c r="G19" s="30">
        <v>42</v>
      </c>
      <c r="H19" s="28" t="s">
        <v>55</v>
      </c>
      <c r="I19" s="29">
        <v>8069123</v>
      </c>
    </row>
    <row r="20" spans="1:9" ht="14.1" customHeight="1">
      <c r="A20" s="23">
        <v>2</v>
      </c>
      <c r="B20" s="24">
        <v>1</v>
      </c>
      <c r="C20" s="24">
        <v>1</v>
      </c>
      <c r="D20" s="24">
        <v>1</v>
      </c>
      <c r="E20" s="24">
        <v>1</v>
      </c>
      <c r="F20" s="27" t="s">
        <v>50</v>
      </c>
      <c r="G20" s="30">
        <v>43</v>
      </c>
      <c r="H20" s="28" t="s">
        <v>56</v>
      </c>
      <c r="I20" s="29">
        <v>9284645</v>
      </c>
    </row>
    <row r="21" spans="1:9" ht="27.6" customHeight="1">
      <c r="A21" s="23">
        <v>2</v>
      </c>
      <c r="B21" s="24">
        <v>1</v>
      </c>
      <c r="C21" s="24">
        <v>1</v>
      </c>
      <c r="D21" s="24">
        <v>1</v>
      </c>
      <c r="E21" s="24">
        <v>1</v>
      </c>
      <c r="F21" s="27" t="s">
        <v>50</v>
      </c>
      <c r="G21" s="30">
        <v>44</v>
      </c>
      <c r="H21" s="28" t="s">
        <v>57</v>
      </c>
      <c r="I21" s="29">
        <v>2260399</v>
      </c>
    </row>
    <row r="22" spans="1:9" ht="16.899999999999999" customHeight="1">
      <c r="A22" s="23">
        <v>2</v>
      </c>
      <c r="B22" s="24">
        <v>1</v>
      </c>
      <c r="C22" s="24">
        <v>1</v>
      </c>
      <c r="D22" s="24">
        <v>1</v>
      </c>
      <c r="E22" s="24">
        <v>1</v>
      </c>
      <c r="F22" s="27" t="s">
        <v>50</v>
      </c>
      <c r="G22" s="30">
        <v>45</v>
      </c>
      <c r="H22" s="28" t="s">
        <v>58</v>
      </c>
      <c r="I22" s="29">
        <v>87778336</v>
      </c>
    </row>
    <row r="23" spans="1:9" ht="5.0999999999999996" customHeight="1">
      <c r="A23" s="23"/>
      <c r="B23" s="24"/>
      <c r="C23" s="24"/>
      <c r="D23" s="24"/>
      <c r="E23" s="24"/>
      <c r="F23" s="27"/>
      <c r="G23" s="30"/>
      <c r="H23" s="32"/>
      <c r="I23" s="29"/>
    </row>
    <row r="24" spans="1:9" ht="14.1" customHeight="1">
      <c r="A24" s="23">
        <v>2</v>
      </c>
      <c r="B24" s="24">
        <v>1</v>
      </c>
      <c r="C24" s="24">
        <v>1</v>
      </c>
      <c r="D24" s="24">
        <v>1</v>
      </c>
      <c r="E24" s="24">
        <v>1</v>
      </c>
      <c r="F24" s="27" t="s">
        <v>59</v>
      </c>
      <c r="G24" s="30"/>
      <c r="H24" s="32" t="s">
        <v>60</v>
      </c>
      <c r="I24" s="29">
        <v>324379211</v>
      </c>
    </row>
    <row r="25" spans="1:9" ht="21.75" customHeight="1">
      <c r="A25" s="23"/>
      <c r="B25" s="24"/>
      <c r="C25" s="24"/>
      <c r="D25" s="24"/>
      <c r="E25" s="24"/>
      <c r="F25" s="27"/>
      <c r="G25" s="30"/>
      <c r="H25" s="33" t="s">
        <v>52</v>
      </c>
      <c r="I25" s="29"/>
    </row>
    <row r="26" spans="1:9">
      <c r="A26" s="23">
        <v>2</v>
      </c>
      <c r="B26" s="24">
        <v>1</v>
      </c>
      <c r="C26" s="24">
        <v>1</v>
      </c>
      <c r="D26" s="24">
        <v>1</v>
      </c>
      <c r="E26" s="24">
        <v>1</v>
      </c>
      <c r="F26" s="27" t="s">
        <v>59</v>
      </c>
      <c r="G26" s="34">
        <v>26</v>
      </c>
      <c r="H26" s="32" t="s">
        <v>61</v>
      </c>
      <c r="I26" s="29">
        <v>343580641</v>
      </c>
    </row>
    <row r="27" spans="1:9" ht="5.0999999999999996" customHeight="1">
      <c r="A27" s="23"/>
      <c r="B27" s="24"/>
      <c r="C27" s="24"/>
      <c r="D27" s="24"/>
      <c r="E27" s="24"/>
      <c r="F27" s="27"/>
      <c r="G27" s="30"/>
      <c r="H27" s="28"/>
      <c r="I27" s="29"/>
    </row>
    <row r="28" spans="1:9" ht="14.1" customHeight="1">
      <c r="A28" s="23">
        <v>2</v>
      </c>
      <c r="B28" s="24">
        <v>1</v>
      </c>
      <c r="C28" s="24">
        <v>1</v>
      </c>
      <c r="D28" s="24">
        <v>1</v>
      </c>
      <c r="E28" s="24">
        <v>1</v>
      </c>
      <c r="F28" s="27" t="s">
        <v>62</v>
      </c>
      <c r="G28" s="30"/>
      <c r="H28" s="28" t="s">
        <v>63</v>
      </c>
      <c r="I28" s="29">
        <v>87177783</v>
      </c>
    </row>
    <row r="29" spans="1:9" ht="18" customHeight="1">
      <c r="A29" s="23"/>
      <c r="B29" s="24"/>
      <c r="C29" s="24"/>
      <c r="D29" s="24"/>
      <c r="E29" s="24"/>
      <c r="F29" s="27"/>
      <c r="G29" s="30"/>
      <c r="H29" s="33" t="s">
        <v>52</v>
      </c>
      <c r="I29" s="29"/>
    </row>
    <row r="30" spans="1:9" ht="14.1" customHeight="1">
      <c r="A30" s="23">
        <v>2</v>
      </c>
      <c r="B30" s="24">
        <v>1</v>
      </c>
      <c r="C30" s="24">
        <v>1</v>
      </c>
      <c r="D30" s="24">
        <v>1</v>
      </c>
      <c r="E30" s="24">
        <v>1</v>
      </c>
      <c r="F30" s="27" t="s">
        <v>62</v>
      </c>
      <c r="G30" s="30">
        <v>19</v>
      </c>
      <c r="H30" s="28" t="s">
        <v>64</v>
      </c>
      <c r="I30" s="29">
        <v>6750996</v>
      </c>
    </row>
    <row r="31" spans="1:9" ht="5.0999999999999996" customHeight="1">
      <c r="A31" s="23"/>
      <c r="B31" s="24"/>
      <c r="C31" s="24"/>
      <c r="D31" s="24"/>
      <c r="E31" s="24"/>
      <c r="F31" s="27"/>
      <c r="G31" s="30"/>
      <c r="H31" s="28"/>
      <c r="I31" s="29"/>
    </row>
    <row r="32" spans="1:9" ht="14.1" customHeight="1">
      <c r="A32" s="23">
        <v>2</v>
      </c>
      <c r="B32" s="24">
        <v>1</v>
      </c>
      <c r="C32" s="24">
        <v>1</v>
      </c>
      <c r="D32" s="24">
        <v>1</v>
      </c>
      <c r="E32" s="24">
        <v>1</v>
      </c>
      <c r="F32" s="27" t="s">
        <v>65</v>
      </c>
      <c r="G32" s="30"/>
      <c r="H32" s="28" t="s">
        <v>66</v>
      </c>
      <c r="I32" s="29">
        <v>518906986</v>
      </c>
    </row>
    <row r="33" spans="1:9" ht="5.0999999999999996" customHeight="1">
      <c r="A33" s="23"/>
      <c r="B33" s="24"/>
      <c r="C33" s="24"/>
      <c r="D33" s="24"/>
      <c r="E33" s="24"/>
      <c r="F33" s="27"/>
      <c r="G33" s="30"/>
      <c r="H33" s="28"/>
      <c r="I33" s="29"/>
    </row>
    <row r="34" spans="1:9" ht="14.1" customHeight="1">
      <c r="A34" s="23">
        <v>2</v>
      </c>
      <c r="B34" s="24">
        <v>1</v>
      </c>
      <c r="C34" s="24">
        <v>1</v>
      </c>
      <c r="D34" s="24">
        <v>1</v>
      </c>
      <c r="E34" s="24">
        <v>1</v>
      </c>
      <c r="F34" s="27" t="s">
        <v>67</v>
      </c>
      <c r="G34" s="30"/>
      <c r="H34" s="28" t="s">
        <v>68</v>
      </c>
      <c r="I34" s="29">
        <v>292898108</v>
      </c>
    </row>
    <row r="35" spans="1:9" ht="18" customHeight="1">
      <c r="A35" s="23"/>
      <c r="B35" s="24"/>
      <c r="C35" s="24"/>
      <c r="D35" s="24"/>
      <c r="E35" s="24"/>
      <c r="F35" s="27"/>
      <c r="G35" s="30"/>
      <c r="H35" s="35" t="s">
        <v>52</v>
      </c>
      <c r="I35" s="29"/>
    </row>
    <row r="36" spans="1:9" ht="14.1" customHeight="1">
      <c r="A36" s="23">
        <v>2</v>
      </c>
      <c r="B36" s="24">
        <v>1</v>
      </c>
      <c r="C36" s="24">
        <v>1</v>
      </c>
      <c r="D36" s="24">
        <v>1</v>
      </c>
      <c r="E36" s="24">
        <v>1</v>
      </c>
      <c r="F36" s="27" t="s">
        <v>67</v>
      </c>
      <c r="G36" s="30" t="s">
        <v>69</v>
      </c>
      <c r="H36" s="28" t="s">
        <v>70</v>
      </c>
      <c r="I36" s="29">
        <v>5998947</v>
      </c>
    </row>
    <row r="37" spans="1:9" ht="5.0999999999999996" customHeight="1">
      <c r="A37" s="23"/>
      <c r="B37" s="24"/>
      <c r="C37" s="24"/>
      <c r="D37" s="24"/>
      <c r="E37" s="24"/>
      <c r="F37" s="27"/>
      <c r="G37" s="30"/>
      <c r="H37" s="28"/>
      <c r="I37" s="29"/>
    </row>
    <row r="38" spans="1:9" ht="14.1" customHeight="1">
      <c r="A38" s="23">
        <v>2</v>
      </c>
      <c r="B38" s="24">
        <v>1</v>
      </c>
      <c r="C38" s="24">
        <v>1</v>
      </c>
      <c r="D38" s="24">
        <v>1</v>
      </c>
      <c r="E38" s="24">
        <v>1</v>
      </c>
      <c r="F38" s="27" t="s">
        <v>71</v>
      </c>
      <c r="G38" s="30"/>
      <c r="H38" s="28" t="s">
        <v>72</v>
      </c>
      <c r="I38" s="29">
        <v>343957234</v>
      </c>
    </row>
    <row r="39" spans="1:9" ht="5.0999999999999996" customHeight="1">
      <c r="A39" s="23"/>
      <c r="B39" s="24"/>
      <c r="C39" s="24"/>
      <c r="D39" s="24"/>
      <c r="E39" s="24"/>
      <c r="F39" s="27"/>
      <c r="G39" s="30"/>
      <c r="H39" s="28"/>
      <c r="I39" s="29"/>
    </row>
    <row r="40" spans="1:9" ht="14.1" customHeight="1">
      <c r="A40" s="23">
        <v>2</v>
      </c>
      <c r="B40" s="24">
        <v>1</v>
      </c>
      <c r="C40" s="24">
        <v>1</v>
      </c>
      <c r="D40" s="24">
        <v>1</v>
      </c>
      <c r="E40" s="24">
        <v>1</v>
      </c>
      <c r="F40" s="27" t="s">
        <v>69</v>
      </c>
      <c r="G40" s="30"/>
      <c r="H40" s="28" t="s">
        <v>73</v>
      </c>
      <c r="I40" s="29">
        <v>61959110</v>
      </c>
    </row>
    <row r="41" spans="1:9" ht="15" customHeight="1">
      <c r="A41" s="23"/>
      <c r="B41" s="24"/>
      <c r="C41" s="24"/>
      <c r="D41" s="24"/>
      <c r="E41" s="24"/>
      <c r="F41" s="27"/>
      <c r="G41" s="30"/>
      <c r="H41" s="35" t="s">
        <v>52</v>
      </c>
      <c r="I41" s="29"/>
    </row>
    <row r="42" spans="1:9" ht="14.1" customHeight="1">
      <c r="A42" s="23">
        <v>2</v>
      </c>
      <c r="B42" s="24">
        <v>1</v>
      </c>
      <c r="C42" s="24">
        <v>1</v>
      </c>
      <c r="D42" s="24">
        <v>1</v>
      </c>
      <c r="E42" s="24">
        <v>1</v>
      </c>
      <c r="F42" s="27" t="s">
        <v>69</v>
      </c>
      <c r="G42" s="30" t="s">
        <v>74</v>
      </c>
      <c r="H42" s="36" t="s">
        <v>75</v>
      </c>
      <c r="I42" s="29">
        <v>4844322</v>
      </c>
    </row>
    <row r="43" spans="1:9" ht="14.1" customHeight="1">
      <c r="A43" s="23">
        <v>2</v>
      </c>
      <c r="B43" s="24">
        <v>1</v>
      </c>
      <c r="C43" s="24">
        <v>1</v>
      </c>
      <c r="D43" s="24">
        <v>1</v>
      </c>
      <c r="E43" s="24">
        <v>1</v>
      </c>
      <c r="F43" s="27" t="s">
        <v>69</v>
      </c>
      <c r="G43" s="30" t="s">
        <v>76</v>
      </c>
      <c r="H43" s="36" t="s">
        <v>77</v>
      </c>
      <c r="I43" s="29">
        <v>5416400</v>
      </c>
    </row>
    <row r="44" spans="1:9" ht="14.1" customHeight="1">
      <c r="A44" s="23">
        <v>2</v>
      </c>
      <c r="B44" s="24">
        <v>1</v>
      </c>
      <c r="C44" s="24">
        <v>1</v>
      </c>
      <c r="D44" s="24">
        <v>1</v>
      </c>
      <c r="E44" s="24">
        <v>1</v>
      </c>
      <c r="F44" s="27" t="s">
        <v>69</v>
      </c>
      <c r="G44" s="30" t="s">
        <v>78</v>
      </c>
      <c r="H44" s="36" t="s">
        <v>79</v>
      </c>
      <c r="I44" s="29">
        <v>5553401</v>
      </c>
    </row>
    <row r="45" spans="1:9" ht="5.0999999999999996" customHeight="1">
      <c r="A45" s="23"/>
      <c r="B45" s="24"/>
      <c r="C45" s="24"/>
      <c r="D45" s="24"/>
      <c r="E45" s="24"/>
      <c r="F45" s="27"/>
      <c r="G45" s="30"/>
      <c r="H45" s="28"/>
      <c r="I45" s="29"/>
    </row>
    <row r="46" spans="1:9" ht="14.1" customHeight="1">
      <c r="A46" s="23">
        <v>2</v>
      </c>
      <c r="B46" s="24">
        <v>1</v>
      </c>
      <c r="C46" s="24">
        <v>1</v>
      </c>
      <c r="D46" s="24">
        <v>1</v>
      </c>
      <c r="E46" s="24">
        <v>1</v>
      </c>
      <c r="F46" s="27" t="s">
        <v>80</v>
      </c>
      <c r="G46" s="30"/>
      <c r="H46" s="28" t="s">
        <v>81</v>
      </c>
      <c r="I46" s="29">
        <v>156314807</v>
      </c>
    </row>
    <row r="47" spans="1:9" ht="4.9000000000000004" customHeight="1">
      <c r="A47" s="23"/>
      <c r="B47" s="24"/>
      <c r="C47" s="24"/>
      <c r="D47" s="24"/>
      <c r="E47" s="24"/>
      <c r="F47" s="27"/>
      <c r="G47" s="34"/>
      <c r="H47" s="28"/>
      <c r="I47" s="29"/>
    </row>
    <row r="48" spans="1:9" ht="14.1" customHeight="1">
      <c r="A48" s="23">
        <v>2</v>
      </c>
      <c r="B48" s="24">
        <v>1</v>
      </c>
      <c r="C48" s="24">
        <v>1</v>
      </c>
      <c r="D48" s="24">
        <v>1</v>
      </c>
      <c r="E48" s="24">
        <v>1</v>
      </c>
      <c r="F48" s="37">
        <v>10</v>
      </c>
      <c r="G48" s="30"/>
      <c r="H48" s="28" t="s">
        <v>82</v>
      </c>
      <c r="I48" s="29">
        <v>187805650</v>
      </c>
    </row>
    <row r="49" spans="1:9" ht="14.25" customHeight="1">
      <c r="A49" s="23"/>
      <c r="B49" s="24"/>
      <c r="C49" s="24"/>
      <c r="D49" s="24"/>
      <c r="E49" s="24"/>
      <c r="F49" s="27"/>
      <c r="G49" s="30"/>
      <c r="H49" s="31" t="s">
        <v>52</v>
      </c>
      <c r="I49" s="29"/>
    </row>
    <row r="50" spans="1:9" ht="14.1" customHeight="1">
      <c r="A50" s="23">
        <v>2</v>
      </c>
      <c r="B50" s="24">
        <v>1</v>
      </c>
      <c r="C50" s="24">
        <v>1</v>
      </c>
      <c r="D50" s="24">
        <v>1</v>
      </c>
      <c r="E50" s="24">
        <v>1</v>
      </c>
      <c r="F50" s="37">
        <v>10</v>
      </c>
      <c r="G50" s="30" t="s">
        <v>83</v>
      </c>
      <c r="H50" s="28" t="s">
        <v>84</v>
      </c>
      <c r="I50" s="29">
        <v>1841896</v>
      </c>
    </row>
    <row r="51" spans="1:9" ht="5.0999999999999996" customHeight="1">
      <c r="A51" s="23"/>
      <c r="B51" s="24"/>
      <c r="C51" s="24"/>
      <c r="D51" s="24"/>
      <c r="E51" s="24"/>
      <c r="F51" s="37"/>
      <c r="G51" s="30"/>
      <c r="H51" s="28"/>
      <c r="I51" s="29"/>
    </row>
    <row r="52" spans="1:9" ht="14.1" customHeight="1">
      <c r="A52" s="23">
        <v>2</v>
      </c>
      <c r="B52" s="24">
        <v>1</v>
      </c>
      <c r="C52" s="24">
        <v>1</v>
      </c>
      <c r="D52" s="24">
        <v>1</v>
      </c>
      <c r="E52" s="24">
        <v>1</v>
      </c>
      <c r="F52" s="37">
        <v>11</v>
      </c>
      <c r="G52" s="30"/>
      <c r="H52" s="28" t="s">
        <v>85</v>
      </c>
      <c r="I52" s="29">
        <v>24329275</v>
      </c>
    </row>
    <row r="53" spans="1:9" ht="5.0999999999999996" customHeight="1">
      <c r="A53" s="23"/>
      <c r="B53" s="24"/>
      <c r="C53" s="24"/>
      <c r="D53" s="24"/>
      <c r="E53" s="24"/>
      <c r="F53" s="37"/>
      <c r="G53" s="30"/>
      <c r="H53" s="28"/>
      <c r="I53" s="29"/>
    </row>
    <row r="54" spans="1:9" ht="14.1" customHeight="1">
      <c r="A54" s="23">
        <v>2</v>
      </c>
      <c r="B54" s="24">
        <v>1</v>
      </c>
      <c r="C54" s="24">
        <v>1</v>
      </c>
      <c r="D54" s="24">
        <v>1</v>
      </c>
      <c r="E54" s="24">
        <v>1</v>
      </c>
      <c r="F54" s="37">
        <v>12</v>
      </c>
      <c r="G54" s="30"/>
      <c r="H54" s="28" t="s">
        <v>86</v>
      </c>
      <c r="I54" s="29">
        <v>120002765</v>
      </c>
    </row>
    <row r="55" spans="1:9" ht="5.0999999999999996" customHeight="1">
      <c r="A55" s="23"/>
      <c r="B55" s="24"/>
      <c r="C55" s="24"/>
      <c r="D55" s="24"/>
      <c r="E55" s="24"/>
      <c r="F55" s="37"/>
      <c r="G55" s="30"/>
      <c r="H55" s="28"/>
      <c r="I55" s="29"/>
    </row>
    <row r="56" spans="1:9" ht="14.1" customHeight="1">
      <c r="A56" s="23">
        <v>2</v>
      </c>
      <c r="B56" s="24">
        <v>1</v>
      </c>
      <c r="C56" s="24">
        <v>1</v>
      </c>
      <c r="D56" s="24">
        <v>1</v>
      </c>
      <c r="E56" s="24">
        <v>1</v>
      </c>
      <c r="F56" s="37">
        <v>13</v>
      </c>
      <c r="G56" s="30"/>
      <c r="H56" s="28" t="s">
        <v>87</v>
      </c>
      <c r="I56" s="29">
        <v>69649900</v>
      </c>
    </row>
    <row r="57" spans="1:9" ht="5.0999999999999996" customHeight="1">
      <c r="A57" s="23"/>
      <c r="B57" s="24"/>
      <c r="C57" s="24"/>
      <c r="D57" s="24"/>
      <c r="E57" s="24"/>
      <c r="F57" s="37"/>
      <c r="G57" s="30"/>
      <c r="H57" s="28"/>
      <c r="I57" s="29"/>
    </row>
    <row r="58" spans="1:9" ht="14.1" customHeight="1">
      <c r="A58" s="23">
        <v>2</v>
      </c>
      <c r="B58" s="24">
        <v>1</v>
      </c>
      <c r="C58" s="24">
        <v>1</v>
      </c>
      <c r="D58" s="24">
        <v>1</v>
      </c>
      <c r="E58" s="24">
        <v>1</v>
      </c>
      <c r="F58" s="37">
        <v>14</v>
      </c>
      <c r="G58" s="30"/>
      <c r="H58" s="28" t="s">
        <v>88</v>
      </c>
      <c r="I58" s="29">
        <v>615294218</v>
      </c>
    </row>
    <row r="59" spans="1:9" ht="5.0999999999999996" customHeight="1">
      <c r="A59" s="23"/>
      <c r="B59" s="24"/>
      <c r="C59" s="24"/>
      <c r="D59" s="24"/>
      <c r="E59" s="24"/>
      <c r="F59" s="27"/>
      <c r="G59" s="30"/>
      <c r="H59" s="28"/>
      <c r="I59" s="29"/>
    </row>
    <row r="60" spans="1:9" ht="14.1" customHeight="1">
      <c r="A60" s="23">
        <v>2</v>
      </c>
      <c r="B60" s="24">
        <v>1</v>
      </c>
      <c r="C60" s="24">
        <v>1</v>
      </c>
      <c r="D60" s="24">
        <v>1</v>
      </c>
      <c r="E60" s="24">
        <v>1</v>
      </c>
      <c r="F60" s="37">
        <v>15</v>
      </c>
      <c r="G60" s="30"/>
      <c r="H60" s="28" t="s">
        <v>89</v>
      </c>
      <c r="I60" s="29">
        <v>90271455</v>
      </c>
    </row>
    <row r="61" spans="1:9" ht="5.0999999999999996" customHeight="1">
      <c r="A61" s="23"/>
      <c r="B61" s="24"/>
      <c r="C61" s="24"/>
      <c r="D61" s="24"/>
      <c r="E61" s="24"/>
      <c r="F61" s="37"/>
      <c r="G61" s="30"/>
      <c r="H61" s="28"/>
      <c r="I61" s="29"/>
    </row>
    <row r="62" spans="1:9" ht="14.1" customHeight="1">
      <c r="A62" s="23">
        <v>2</v>
      </c>
      <c r="B62" s="24">
        <v>1</v>
      </c>
      <c r="C62" s="24">
        <v>1</v>
      </c>
      <c r="D62" s="24">
        <v>1</v>
      </c>
      <c r="E62" s="24">
        <v>1</v>
      </c>
      <c r="F62" s="37">
        <v>16</v>
      </c>
      <c r="G62" s="30"/>
      <c r="H62" s="38" t="s">
        <v>90</v>
      </c>
      <c r="I62" s="29">
        <v>34952379</v>
      </c>
    </row>
    <row r="63" spans="1:9" ht="5.0999999999999996" customHeight="1">
      <c r="A63" s="23"/>
      <c r="B63" s="24"/>
      <c r="C63" s="24"/>
      <c r="D63" s="24"/>
      <c r="E63" s="24"/>
      <c r="F63" s="37"/>
      <c r="G63" s="30"/>
      <c r="H63" s="38"/>
      <c r="I63" s="29"/>
    </row>
    <row r="64" spans="1:9" ht="14.1" customHeight="1">
      <c r="A64" s="23">
        <v>2</v>
      </c>
      <c r="B64" s="24">
        <v>1</v>
      </c>
      <c r="C64" s="24">
        <v>1</v>
      </c>
      <c r="D64" s="24">
        <v>1</v>
      </c>
      <c r="E64" s="24">
        <v>1</v>
      </c>
      <c r="F64" s="37">
        <v>17</v>
      </c>
      <c r="G64" s="30"/>
      <c r="H64" s="28" t="s">
        <v>91</v>
      </c>
      <c r="I64" s="29">
        <v>71130029</v>
      </c>
    </row>
    <row r="65" spans="1:9" ht="5.0999999999999996" customHeight="1">
      <c r="A65" s="23"/>
      <c r="B65" s="24"/>
      <c r="C65" s="24"/>
      <c r="D65" s="24"/>
      <c r="E65" s="24"/>
      <c r="F65" s="37"/>
      <c r="G65" s="30"/>
      <c r="H65" s="28"/>
      <c r="I65" s="29"/>
    </row>
    <row r="66" spans="1:9" ht="14.1" customHeight="1">
      <c r="A66" s="23">
        <v>2</v>
      </c>
      <c r="B66" s="24">
        <v>1</v>
      </c>
      <c r="C66" s="24">
        <v>1</v>
      </c>
      <c r="D66" s="24">
        <v>1</v>
      </c>
      <c r="E66" s="24">
        <v>1</v>
      </c>
      <c r="F66" s="37">
        <v>18</v>
      </c>
      <c r="G66" s="30"/>
      <c r="H66" s="28" t="s">
        <v>92</v>
      </c>
      <c r="I66" s="29">
        <v>411412034</v>
      </c>
    </row>
    <row r="67" spans="1:9" ht="4.1500000000000004" customHeight="1">
      <c r="A67" s="23"/>
      <c r="B67" s="24"/>
      <c r="C67" s="24"/>
      <c r="D67" s="24"/>
      <c r="E67" s="24"/>
      <c r="F67" s="37"/>
      <c r="G67" s="30"/>
      <c r="H67" s="28"/>
      <c r="I67" s="29"/>
    </row>
    <row r="68" spans="1:9" ht="14.1" customHeight="1">
      <c r="A68" s="23">
        <v>2</v>
      </c>
      <c r="B68" s="24">
        <v>1</v>
      </c>
      <c r="C68" s="24">
        <v>1</v>
      </c>
      <c r="D68" s="24">
        <v>1</v>
      </c>
      <c r="E68" s="24">
        <v>1</v>
      </c>
      <c r="F68" s="37">
        <v>19</v>
      </c>
      <c r="G68" s="30"/>
      <c r="H68" s="28" t="s">
        <v>93</v>
      </c>
      <c r="I68" s="29">
        <v>169916369</v>
      </c>
    </row>
    <row r="69" spans="1:9" ht="5.0999999999999996" customHeight="1">
      <c r="A69" s="39"/>
      <c r="B69" s="40"/>
      <c r="C69" s="40"/>
      <c r="D69" s="40"/>
      <c r="E69" s="40"/>
      <c r="F69" s="40"/>
      <c r="G69" s="30"/>
      <c r="H69" s="41"/>
      <c r="I69" s="29"/>
    </row>
    <row r="70" spans="1:9" ht="14.1" customHeight="1">
      <c r="A70" s="23">
        <v>2</v>
      </c>
      <c r="B70" s="24">
        <v>1</v>
      </c>
      <c r="C70" s="24">
        <v>1</v>
      </c>
      <c r="D70" s="24">
        <v>1</v>
      </c>
      <c r="E70" s="24">
        <v>1</v>
      </c>
      <c r="F70" s="37">
        <v>20</v>
      </c>
      <c r="G70" s="30"/>
      <c r="H70" s="40" t="s">
        <v>94</v>
      </c>
      <c r="I70" s="29">
        <v>273144349</v>
      </c>
    </row>
    <row r="71" spans="1:9" ht="5.0999999999999996" customHeight="1" thickBot="1">
      <c r="A71" s="42"/>
      <c r="B71" s="43"/>
      <c r="C71" s="43"/>
      <c r="D71" s="43"/>
      <c r="E71" s="43"/>
      <c r="F71" s="44"/>
      <c r="G71" s="45"/>
      <c r="H71" s="46"/>
      <c r="I71" s="47"/>
    </row>
    <row r="72" spans="1:9" ht="17.25" customHeight="1" thickTop="1">
      <c r="A72" s="23"/>
      <c r="B72" s="24"/>
      <c r="C72" s="24"/>
      <c r="D72" s="24"/>
      <c r="E72" s="24"/>
      <c r="F72" s="24"/>
      <c r="G72" s="30"/>
      <c r="H72" s="31" t="s">
        <v>95</v>
      </c>
      <c r="I72" s="48">
        <f>SUM(I13:I70)</f>
        <v>4901526607</v>
      </c>
    </row>
    <row r="73" spans="1:9" ht="5.0999999999999996" customHeight="1">
      <c r="A73" s="23"/>
      <c r="B73" s="24"/>
      <c r="C73" s="24"/>
      <c r="D73" s="24"/>
      <c r="E73" s="24"/>
      <c r="F73" s="24"/>
      <c r="G73" s="30"/>
      <c r="H73" s="35"/>
      <c r="I73" s="49"/>
    </row>
    <row r="74" spans="1:9" ht="14.1" customHeight="1">
      <c r="A74" s="23">
        <v>2</v>
      </c>
      <c r="B74" s="24">
        <v>0</v>
      </c>
      <c r="C74" s="24">
        <v>0</v>
      </c>
      <c r="D74" s="24">
        <v>0</v>
      </c>
      <c r="E74" s="24">
        <v>0</v>
      </c>
      <c r="F74" s="24"/>
      <c r="G74" s="25"/>
      <c r="H74" s="26" t="s">
        <v>44</v>
      </c>
      <c r="I74" s="49"/>
    </row>
    <row r="75" spans="1:9" ht="14.1" customHeight="1">
      <c r="A75" s="23">
        <v>2</v>
      </c>
      <c r="B75" s="24">
        <v>1</v>
      </c>
      <c r="C75" s="24">
        <v>0</v>
      </c>
      <c r="D75" s="24">
        <v>0</v>
      </c>
      <c r="E75" s="24">
        <v>0</v>
      </c>
      <c r="F75" s="24"/>
      <c r="G75" s="25"/>
      <c r="H75" s="26" t="s">
        <v>45</v>
      </c>
      <c r="I75" s="49"/>
    </row>
    <row r="76" spans="1:9" ht="14.1" customHeight="1">
      <c r="A76" s="23">
        <v>2</v>
      </c>
      <c r="B76" s="24">
        <v>1</v>
      </c>
      <c r="C76" s="24">
        <v>1</v>
      </c>
      <c r="D76" s="24">
        <v>0</v>
      </c>
      <c r="E76" s="24">
        <v>0</v>
      </c>
      <c r="F76" s="24"/>
      <c r="G76" s="25"/>
      <c r="H76" s="26" t="s">
        <v>46</v>
      </c>
      <c r="I76" s="49"/>
    </row>
    <row r="77" spans="1:9" ht="14.1" customHeight="1">
      <c r="A77" s="23">
        <v>2</v>
      </c>
      <c r="B77" s="24">
        <v>1</v>
      </c>
      <c r="C77" s="24">
        <v>1</v>
      </c>
      <c r="D77" s="24">
        <v>1</v>
      </c>
      <c r="E77" s="24">
        <v>0</v>
      </c>
      <c r="F77" s="24"/>
      <c r="G77" s="25"/>
      <c r="H77" s="26" t="s">
        <v>47</v>
      </c>
      <c r="I77" s="49"/>
    </row>
    <row r="78" spans="1:9" ht="14.1" customHeight="1">
      <c r="A78" s="23">
        <v>2</v>
      </c>
      <c r="B78" s="24">
        <v>1</v>
      </c>
      <c r="C78" s="24">
        <v>1</v>
      </c>
      <c r="D78" s="24">
        <v>1</v>
      </c>
      <c r="E78" s="24">
        <v>2</v>
      </c>
      <c r="F78" s="24"/>
      <c r="G78" s="30"/>
      <c r="H78" s="26" t="s">
        <v>96</v>
      </c>
      <c r="I78" s="49"/>
    </row>
    <row r="79" spans="1:9" ht="14.1" customHeight="1">
      <c r="A79" s="23">
        <v>2</v>
      </c>
      <c r="B79" s="24">
        <v>1</v>
      </c>
      <c r="C79" s="24">
        <v>1</v>
      </c>
      <c r="D79" s="24">
        <v>1</v>
      </c>
      <c r="E79" s="24">
        <v>2</v>
      </c>
      <c r="F79" s="24">
        <v>21</v>
      </c>
      <c r="G79" s="30"/>
      <c r="H79" s="26" t="s">
        <v>96</v>
      </c>
      <c r="I79" s="49"/>
    </row>
    <row r="80" spans="1:9" ht="14.1" customHeight="1">
      <c r="A80" s="23"/>
      <c r="B80" s="24"/>
      <c r="C80" s="24"/>
      <c r="D80" s="24"/>
      <c r="E80" s="24"/>
      <c r="F80" s="24"/>
      <c r="G80" s="30"/>
      <c r="H80" s="28" t="s">
        <v>97</v>
      </c>
      <c r="I80" s="29">
        <v>109397917</v>
      </c>
    </row>
    <row r="81" spans="1:15" ht="14.1" customHeight="1">
      <c r="A81" s="23"/>
      <c r="B81" s="24"/>
      <c r="C81" s="24"/>
      <c r="D81" s="24"/>
      <c r="E81" s="24"/>
      <c r="F81" s="24"/>
      <c r="G81" s="30"/>
      <c r="H81" s="28" t="s">
        <v>98</v>
      </c>
      <c r="I81" s="29">
        <v>8907228</v>
      </c>
    </row>
    <row r="82" spans="1:15" ht="14.1" customHeight="1">
      <c r="A82" s="23"/>
      <c r="B82" s="24"/>
      <c r="C82" s="24"/>
      <c r="D82" s="24"/>
      <c r="E82" s="24"/>
      <c r="F82" s="24"/>
      <c r="G82" s="30"/>
      <c r="H82" s="28" t="s">
        <v>99</v>
      </c>
      <c r="I82" s="29">
        <v>31404776</v>
      </c>
    </row>
    <row r="83" spans="1:15" ht="14.1" customHeight="1">
      <c r="A83" s="23"/>
      <c r="B83" s="24"/>
      <c r="C83" s="24"/>
      <c r="D83" s="24"/>
      <c r="E83" s="24"/>
      <c r="F83" s="24"/>
      <c r="G83" s="30"/>
      <c r="H83" s="28" t="s">
        <v>100</v>
      </c>
      <c r="I83" s="29">
        <v>49819200</v>
      </c>
    </row>
    <row r="84" spans="1:15" ht="14.1" customHeight="1">
      <c r="A84" s="23"/>
      <c r="B84" s="24"/>
      <c r="C84" s="24"/>
      <c r="D84" s="24"/>
      <c r="E84" s="24"/>
      <c r="F84" s="24"/>
      <c r="G84" s="30"/>
      <c r="H84" s="28" t="s">
        <v>101</v>
      </c>
      <c r="I84" s="29">
        <v>950000</v>
      </c>
    </row>
    <row r="85" spans="1:15" ht="14.1" customHeight="1">
      <c r="A85" s="50"/>
      <c r="B85" s="51"/>
      <c r="C85" s="51"/>
      <c r="D85" s="51"/>
      <c r="E85" s="51"/>
      <c r="F85" s="51"/>
      <c r="G85" s="52"/>
      <c r="H85" s="28" t="s">
        <v>102</v>
      </c>
      <c r="I85" s="29">
        <f>SUM(I80:I84)</f>
        <v>200479121</v>
      </c>
    </row>
    <row r="86" spans="1:15" ht="14.1" customHeight="1">
      <c r="A86" s="23"/>
      <c r="B86" s="24"/>
      <c r="C86" s="24"/>
      <c r="D86" s="24"/>
      <c r="E86" s="24"/>
      <c r="F86" s="24"/>
      <c r="G86" s="30"/>
      <c r="H86" s="31" t="s">
        <v>103</v>
      </c>
      <c r="I86" s="29"/>
    </row>
    <row r="87" spans="1:15" ht="14.1" customHeight="1">
      <c r="A87" s="23"/>
      <c r="B87" s="24"/>
      <c r="C87" s="24"/>
      <c r="D87" s="24"/>
      <c r="E87" s="24"/>
      <c r="F87" s="24"/>
      <c r="G87" s="30"/>
      <c r="H87" s="28" t="s">
        <v>97</v>
      </c>
      <c r="I87" s="29">
        <v>35421614</v>
      </c>
    </row>
    <row r="88" spans="1:15" ht="14.1" customHeight="1">
      <c r="A88" s="23"/>
      <c r="B88" s="24"/>
      <c r="C88" s="24"/>
      <c r="D88" s="24"/>
      <c r="E88" s="24"/>
      <c r="F88" s="24"/>
      <c r="G88" s="30"/>
      <c r="H88" s="28" t="s">
        <v>98</v>
      </c>
      <c r="I88" s="29">
        <v>1507000</v>
      </c>
    </row>
    <row r="89" spans="1:15" ht="14.1" customHeight="1">
      <c r="A89" s="23"/>
      <c r="B89" s="24"/>
      <c r="C89" s="24"/>
      <c r="D89" s="24"/>
      <c r="E89" s="24"/>
      <c r="F89" s="24"/>
      <c r="G89" s="30"/>
      <c r="H89" s="28" t="s">
        <v>99</v>
      </c>
      <c r="I89" s="29">
        <v>9073070</v>
      </c>
    </row>
    <row r="90" spans="1:15" ht="14.1" customHeight="1">
      <c r="A90" s="23"/>
      <c r="B90" s="24"/>
      <c r="C90" s="24"/>
      <c r="D90" s="24"/>
      <c r="E90" s="24"/>
      <c r="F90" s="24"/>
      <c r="G90" s="30"/>
      <c r="H90" s="28" t="s">
        <v>101</v>
      </c>
      <c r="I90" s="29">
        <v>1051320</v>
      </c>
    </row>
    <row r="91" spans="1:15" ht="14.1" customHeight="1">
      <c r="A91" s="50"/>
      <c r="B91" s="51"/>
      <c r="C91" s="51"/>
      <c r="D91" s="51"/>
      <c r="E91" s="51"/>
      <c r="F91" s="51"/>
      <c r="G91" s="52"/>
      <c r="H91" s="28" t="s">
        <v>102</v>
      </c>
      <c r="I91" s="29">
        <f>SUM(I87:I90)</f>
        <v>47053004</v>
      </c>
    </row>
    <row r="92" spans="1:15" ht="17.25" customHeight="1">
      <c r="A92" s="50"/>
      <c r="B92" s="51"/>
      <c r="C92" s="51"/>
      <c r="D92" s="51"/>
      <c r="E92" s="51"/>
      <c r="F92" s="51"/>
      <c r="G92" s="52"/>
      <c r="H92" s="31" t="s">
        <v>95</v>
      </c>
      <c r="I92" s="48">
        <f>+I91+I85</f>
        <v>247532125</v>
      </c>
    </row>
    <row r="93" spans="1:15" ht="5.0999999999999996" customHeight="1">
      <c r="A93" s="50"/>
      <c r="B93" s="51"/>
      <c r="C93" s="51"/>
      <c r="D93" s="51"/>
      <c r="E93" s="51"/>
      <c r="F93" s="51"/>
      <c r="G93" s="52"/>
      <c r="H93" s="35"/>
      <c r="I93" s="49"/>
    </row>
    <row r="94" spans="1:15" ht="15">
      <c r="A94" s="23">
        <v>2</v>
      </c>
      <c r="B94" s="24">
        <v>0</v>
      </c>
      <c r="C94" s="24">
        <v>0</v>
      </c>
      <c r="D94" s="24">
        <v>0</v>
      </c>
      <c r="E94" s="24">
        <v>0</v>
      </c>
      <c r="F94" s="24"/>
      <c r="G94" s="25"/>
      <c r="H94" s="26" t="s">
        <v>44</v>
      </c>
      <c r="I94" s="49"/>
    </row>
    <row r="95" spans="1:15" ht="15">
      <c r="A95" s="23">
        <v>2</v>
      </c>
      <c r="B95" s="24">
        <v>1</v>
      </c>
      <c r="C95" s="24">
        <v>0</v>
      </c>
      <c r="D95" s="24">
        <v>0</v>
      </c>
      <c r="E95" s="24">
        <v>0</v>
      </c>
      <c r="F95" s="24"/>
      <c r="G95" s="25"/>
      <c r="H95" s="26" t="s">
        <v>45</v>
      </c>
      <c r="I95" s="49"/>
      <c r="K95" s="16"/>
      <c r="L95" s="16"/>
      <c r="M95" s="16"/>
      <c r="N95" s="16"/>
      <c r="O95" s="16"/>
    </row>
    <row r="96" spans="1:15" ht="15">
      <c r="A96" s="23">
        <v>2</v>
      </c>
      <c r="B96" s="24">
        <v>1</v>
      </c>
      <c r="C96" s="24">
        <v>1</v>
      </c>
      <c r="D96" s="24">
        <v>0</v>
      </c>
      <c r="E96" s="24">
        <v>0</v>
      </c>
      <c r="F96" s="24"/>
      <c r="G96" s="25"/>
      <c r="H96" s="26" t="s">
        <v>46</v>
      </c>
      <c r="I96" s="49"/>
      <c r="K96" s="16"/>
      <c r="L96" s="16"/>
      <c r="M96" s="16"/>
      <c r="N96" s="16"/>
      <c r="O96" s="16"/>
    </row>
    <row r="97" spans="1:15" ht="15">
      <c r="A97" s="23">
        <v>2</v>
      </c>
      <c r="B97" s="24">
        <v>1</v>
      </c>
      <c r="C97" s="24">
        <v>1</v>
      </c>
      <c r="D97" s="24">
        <v>1</v>
      </c>
      <c r="E97" s="24">
        <v>0</v>
      </c>
      <c r="F97" s="24"/>
      <c r="G97" s="25"/>
      <c r="H97" s="26" t="s">
        <v>47</v>
      </c>
      <c r="I97" s="49"/>
      <c r="K97" s="16"/>
      <c r="L97" s="16"/>
      <c r="M97" s="16"/>
      <c r="N97" s="16"/>
      <c r="O97" s="16"/>
    </row>
    <row r="98" spans="1:15" ht="15">
      <c r="A98" s="23">
        <v>2</v>
      </c>
      <c r="B98" s="24">
        <v>1</v>
      </c>
      <c r="C98" s="24">
        <v>1</v>
      </c>
      <c r="D98" s="24">
        <v>1</v>
      </c>
      <c r="E98" s="24">
        <v>3</v>
      </c>
      <c r="F98" s="24"/>
      <c r="G98" s="30"/>
      <c r="H98" s="26" t="s">
        <v>104</v>
      </c>
      <c r="I98" s="49"/>
      <c r="K98" s="16"/>
      <c r="L98" s="16"/>
      <c r="M98" s="16"/>
      <c r="N98" s="16"/>
      <c r="O98" s="16"/>
    </row>
    <row r="99" spans="1:15" ht="15" customHeight="1">
      <c r="A99" s="23">
        <v>2</v>
      </c>
      <c r="B99" s="24">
        <v>1</v>
      </c>
      <c r="C99" s="24">
        <v>1</v>
      </c>
      <c r="D99" s="24">
        <v>1</v>
      </c>
      <c r="E99" s="24">
        <v>3</v>
      </c>
      <c r="F99" s="24">
        <v>22</v>
      </c>
      <c r="G99" s="30"/>
      <c r="H99" s="26" t="s">
        <v>105</v>
      </c>
      <c r="I99" s="49"/>
    </row>
    <row r="100" spans="1:15" ht="14.1" customHeight="1">
      <c r="A100" s="23"/>
      <c r="B100" s="24"/>
      <c r="C100" s="24"/>
      <c r="D100" s="24"/>
      <c r="E100" s="24"/>
      <c r="F100" s="24" t="s">
        <v>106</v>
      </c>
      <c r="G100" s="30"/>
      <c r="H100" s="28" t="s">
        <v>97</v>
      </c>
      <c r="I100" s="29">
        <v>74684349</v>
      </c>
    </row>
    <row r="101" spans="1:15" ht="14.1" customHeight="1">
      <c r="A101" s="23"/>
      <c r="B101" s="24"/>
      <c r="C101" s="24"/>
      <c r="D101" s="24"/>
      <c r="E101" s="24"/>
      <c r="F101" s="24"/>
      <c r="G101" s="30"/>
      <c r="H101" s="28" t="s">
        <v>107</v>
      </c>
      <c r="I101" s="29">
        <v>3413352</v>
      </c>
    </row>
    <row r="102" spans="1:15" ht="14.1" customHeight="1">
      <c r="A102" s="23"/>
      <c r="B102" s="24"/>
      <c r="C102" s="24"/>
      <c r="D102" s="24"/>
      <c r="E102" s="24"/>
      <c r="F102" s="24"/>
      <c r="G102" s="30"/>
      <c r="H102" s="28" t="s">
        <v>99</v>
      </c>
      <c r="I102" s="29">
        <v>4781439</v>
      </c>
    </row>
    <row r="103" spans="1:15" ht="14.1" customHeight="1">
      <c r="A103" s="23"/>
      <c r="B103" s="24"/>
      <c r="C103" s="24"/>
      <c r="D103" s="24"/>
      <c r="E103" s="24"/>
      <c r="F103" s="24"/>
      <c r="G103" s="30"/>
      <c r="H103" s="28" t="s">
        <v>101</v>
      </c>
      <c r="I103" s="29">
        <v>394704</v>
      </c>
    </row>
    <row r="104" spans="1:15" ht="14.1" customHeight="1">
      <c r="A104" s="50"/>
      <c r="B104" s="51"/>
      <c r="C104" s="51"/>
      <c r="D104" s="51"/>
      <c r="E104" s="51"/>
      <c r="F104" s="51"/>
      <c r="G104" s="52"/>
      <c r="H104" s="28" t="s">
        <v>102</v>
      </c>
      <c r="I104" s="29">
        <f>SUM(I100:I103)</f>
        <v>83273844</v>
      </c>
    </row>
    <row r="105" spans="1:15" ht="14.1" customHeight="1">
      <c r="A105" s="23"/>
      <c r="B105" s="24"/>
      <c r="C105" s="24"/>
      <c r="D105" s="24"/>
      <c r="E105" s="24"/>
      <c r="F105" s="24"/>
      <c r="G105" s="30"/>
      <c r="H105" s="31" t="s">
        <v>108</v>
      </c>
      <c r="I105" s="29"/>
    </row>
    <row r="106" spans="1:15" ht="14.1" customHeight="1">
      <c r="A106" s="23"/>
      <c r="B106" s="24"/>
      <c r="C106" s="24"/>
      <c r="D106" s="24"/>
      <c r="E106" s="24"/>
      <c r="F106" s="24"/>
      <c r="G106" s="30"/>
      <c r="H106" s="28" t="s">
        <v>97</v>
      </c>
      <c r="I106" s="29">
        <v>199827815</v>
      </c>
    </row>
    <row r="107" spans="1:15" ht="14.1" customHeight="1">
      <c r="A107" s="23"/>
      <c r="B107" s="24"/>
      <c r="C107" s="24"/>
      <c r="D107" s="24"/>
      <c r="E107" s="24"/>
      <c r="F107" s="24"/>
      <c r="G107" s="30"/>
      <c r="H107" s="28" t="s">
        <v>107</v>
      </c>
      <c r="I107" s="29">
        <v>12536292</v>
      </c>
    </row>
    <row r="108" spans="1:15" ht="14.1" customHeight="1">
      <c r="A108" s="23"/>
      <c r="B108" s="24"/>
      <c r="C108" s="24"/>
      <c r="D108" s="24"/>
      <c r="E108" s="24"/>
      <c r="F108" s="24"/>
      <c r="G108" s="30"/>
      <c r="H108" s="28" t="s">
        <v>99</v>
      </c>
      <c r="I108" s="29">
        <v>19861221</v>
      </c>
    </row>
    <row r="109" spans="1:15" ht="14.1" customHeight="1">
      <c r="A109" s="23"/>
      <c r="B109" s="24"/>
      <c r="C109" s="24"/>
      <c r="D109" s="24"/>
      <c r="E109" s="24"/>
      <c r="F109" s="24"/>
      <c r="G109" s="30"/>
      <c r="H109" s="28" t="s">
        <v>101</v>
      </c>
      <c r="I109" s="29">
        <v>4449636</v>
      </c>
    </row>
    <row r="110" spans="1:15" ht="14.1" customHeight="1">
      <c r="A110" s="50"/>
      <c r="B110" s="51"/>
      <c r="C110" s="51"/>
      <c r="D110" s="51"/>
      <c r="E110" s="51"/>
      <c r="F110" s="51"/>
      <c r="G110" s="52"/>
      <c r="H110" s="28" t="s">
        <v>102</v>
      </c>
      <c r="I110" s="29">
        <f>SUM(I106:I109)</f>
        <v>236674964</v>
      </c>
    </row>
    <row r="111" spans="1:15" ht="14.1" customHeight="1">
      <c r="A111" s="50"/>
      <c r="B111" s="51"/>
      <c r="C111" s="51"/>
      <c r="D111" s="51"/>
      <c r="E111" s="51"/>
      <c r="F111" s="51"/>
      <c r="G111" s="52"/>
      <c r="H111" s="31" t="s">
        <v>109</v>
      </c>
      <c r="I111" s="29"/>
    </row>
    <row r="112" spans="1:15" ht="14.1" customHeight="1">
      <c r="A112" s="50"/>
      <c r="B112" s="51"/>
      <c r="C112" s="51"/>
      <c r="D112" s="51"/>
      <c r="E112" s="51"/>
      <c r="F112" s="51"/>
      <c r="G112" s="52"/>
      <c r="H112" s="28" t="s">
        <v>97</v>
      </c>
      <c r="I112" s="29">
        <v>7661772</v>
      </c>
    </row>
    <row r="113" spans="1:10" ht="14.1" customHeight="1">
      <c r="A113" s="50"/>
      <c r="B113" s="51"/>
      <c r="C113" s="51"/>
      <c r="D113" s="51"/>
      <c r="E113" s="51"/>
      <c r="F113" s="51"/>
      <c r="G113" s="52"/>
      <c r="H113" s="28" t="s">
        <v>107</v>
      </c>
      <c r="I113" s="29">
        <v>789000</v>
      </c>
    </row>
    <row r="114" spans="1:10" ht="14.1" customHeight="1">
      <c r="A114" s="50"/>
      <c r="B114" s="51"/>
      <c r="C114" s="51"/>
      <c r="D114" s="51"/>
      <c r="E114" s="51"/>
      <c r="F114" s="51"/>
      <c r="G114" s="52"/>
      <c r="H114" s="28" t="s">
        <v>99</v>
      </c>
      <c r="I114" s="29">
        <v>1165440</v>
      </c>
    </row>
    <row r="115" spans="1:10" ht="14.1" customHeight="1">
      <c r="A115" s="50"/>
      <c r="B115" s="51"/>
      <c r="C115" s="51"/>
      <c r="D115" s="51"/>
      <c r="E115" s="51"/>
      <c r="F115" s="51"/>
      <c r="G115" s="52"/>
      <c r="H115" s="28" t="s">
        <v>102</v>
      </c>
      <c r="I115" s="29">
        <f>SUM(I112:I114)</f>
        <v>9616212</v>
      </c>
    </row>
    <row r="116" spans="1:10" ht="13.9" customHeight="1">
      <c r="A116" s="50"/>
      <c r="B116" s="51"/>
      <c r="C116" s="51"/>
      <c r="D116" s="51"/>
      <c r="E116" s="51"/>
      <c r="F116" s="51"/>
      <c r="G116" s="52"/>
      <c r="H116" s="31" t="s">
        <v>95</v>
      </c>
      <c r="I116" s="48">
        <f>+I115+I110+I104</f>
        <v>329565020</v>
      </c>
    </row>
    <row r="117" spans="1:10" ht="5.0999999999999996" customHeight="1">
      <c r="A117" s="50"/>
      <c r="B117" s="51"/>
      <c r="C117" s="51"/>
      <c r="D117" s="51"/>
      <c r="E117" s="51"/>
      <c r="F117" s="51"/>
      <c r="G117" s="52"/>
      <c r="H117" s="35"/>
      <c r="I117" s="49"/>
    </row>
    <row r="118" spans="1:10" ht="15">
      <c r="A118" s="23">
        <v>2</v>
      </c>
      <c r="B118" s="24">
        <v>0</v>
      </c>
      <c r="C118" s="24">
        <v>0</v>
      </c>
      <c r="D118" s="24">
        <v>0</v>
      </c>
      <c r="E118" s="24">
        <v>0</v>
      </c>
      <c r="F118" s="24"/>
      <c r="G118" s="25"/>
      <c r="H118" s="26" t="s">
        <v>44</v>
      </c>
      <c r="I118" s="49"/>
    </row>
    <row r="119" spans="1:10" ht="15">
      <c r="A119" s="23">
        <v>2</v>
      </c>
      <c r="B119" s="24">
        <v>1</v>
      </c>
      <c r="C119" s="24">
        <v>0</v>
      </c>
      <c r="D119" s="24">
        <v>0</v>
      </c>
      <c r="E119" s="24">
        <v>0</v>
      </c>
      <c r="F119" s="24"/>
      <c r="G119" s="25"/>
      <c r="H119" s="26" t="s">
        <v>45</v>
      </c>
      <c r="I119" s="49"/>
    </row>
    <row r="120" spans="1:10" ht="15">
      <c r="A120" s="23">
        <v>2</v>
      </c>
      <c r="B120" s="24">
        <v>1</v>
      </c>
      <c r="C120" s="24">
        <v>1</v>
      </c>
      <c r="D120" s="24">
        <v>0</v>
      </c>
      <c r="E120" s="24">
        <v>0</v>
      </c>
      <c r="F120" s="24"/>
      <c r="G120" s="25"/>
      <c r="H120" s="26" t="s">
        <v>46</v>
      </c>
      <c r="I120" s="49"/>
    </row>
    <row r="121" spans="1:10" ht="15">
      <c r="A121" s="23">
        <v>2</v>
      </c>
      <c r="B121" s="24">
        <v>1</v>
      </c>
      <c r="C121" s="24">
        <v>1</v>
      </c>
      <c r="D121" s="24">
        <v>1</v>
      </c>
      <c r="E121" s="24">
        <v>0</v>
      </c>
      <c r="F121" s="24"/>
      <c r="G121" s="25"/>
      <c r="H121" s="26" t="s">
        <v>47</v>
      </c>
      <c r="I121" s="49"/>
    </row>
    <row r="122" spans="1:10" ht="15">
      <c r="A122" s="23">
        <v>2</v>
      </c>
      <c r="B122" s="24">
        <v>1</v>
      </c>
      <c r="C122" s="24">
        <v>1</v>
      </c>
      <c r="D122" s="24">
        <v>1</v>
      </c>
      <c r="E122" s="24">
        <v>4</v>
      </c>
      <c r="F122" s="24"/>
      <c r="G122" s="30"/>
      <c r="H122" s="26" t="s">
        <v>110</v>
      </c>
      <c r="I122" s="49"/>
    </row>
    <row r="123" spans="1:10" ht="15">
      <c r="A123" s="23">
        <v>2</v>
      </c>
      <c r="B123" s="24">
        <v>1</v>
      </c>
      <c r="C123" s="24">
        <v>1</v>
      </c>
      <c r="D123" s="24">
        <v>1</v>
      </c>
      <c r="E123" s="24">
        <v>4</v>
      </c>
      <c r="F123" s="24">
        <v>23</v>
      </c>
      <c r="G123" s="30"/>
      <c r="H123" s="26" t="s">
        <v>110</v>
      </c>
      <c r="I123" s="49"/>
    </row>
    <row r="124" spans="1:10" ht="14.1" customHeight="1">
      <c r="A124" s="23">
        <v>2</v>
      </c>
      <c r="B124" s="24">
        <v>1</v>
      </c>
      <c r="C124" s="24">
        <v>1</v>
      </c>
      <c r="D124" s="24">
        <v>1</v>
      </c>
      <c r="E124" s="24">
        <v>4</v>
      </c>
      <c r="F124" s="24">
        <v>23</v>
      </c>
      <c r="G124" s="34" t="s">
        <v>49</v>
      </c>
      <c r="H124" s="28" t="s">
        <v>111</v>
      </c>
      <c r="I124" s="29"/>
    </row>
    <row r="125" spans="1:10" ht="14.1" customHeight="1">
      <c r="A125" s="23"/>
      <c r="B125" s="24"/>
      <c r="C125" s="24"/>
      <c r="D125" s="24"/>
      <c r="E125" s="24"/>
      <c r="F125" s="24"/>
      <c r="G125" s="30"/>
      <c r="H125" s="28" t="s">
        <v>97</v>
      </c>
      <c r="I125" s="29">
        <v>51122520</v>
      </c>
    </row>
    <row r="126" spans="1:10" ht="14.1" customHeight="1">
      <c r="A126" s="23"/>
      <c r="B126" s="24"/>
      <c r="C126" s="24"/>
      <c r="D126" s="24"/>
      <c r="E126" s="24"/>
      <c r="F126" s="24"/>
      <c r="G126" s="30"/>
      <c r="H126" s="28" t="s">
        <v>107</v>
      </c>
      <c r="I126" s="29">
        <v>1940000</v>
      </c>
    </row>
    <row r="127" spans="1:10" ht="14.1" customHeight="1" thickBot="1">
      <c r="A127" s="42"/>
      <c r="B127" s="43"/>
      <c r="C127" s="43"/>
      <c r="D127" s="43"/>
      <c r="E127" s="43"/>
      <c r="F127" s="43"/>
      <c r="G127" s="45"/>
      <c r="H127" s="53" t="s">
        <v>99</v>
      </c>
      <c r="I127" s="47">
        <v>9210000</v>
      </c>
      <c r="J127" s="16"/>
    </row>
    <row r="128" spans="1:10" ht="14.1" customHeight="1" thickTop="1">
      <c r="A128" s="23"/>
      <c r="B128" s="24"/>
      <c r="C128" s="24"/>
      <c r="D128" s="24"/>
      <c r="E128" s="24"/>
      <c r="F128" s="24"/>
      <c r="G128" s="30"/>
      <c r="H128" s="28" t="s">
        <v>101</v>
      </c>
      <c r="I128" s="29">
        <v>1000000</v>
      </c>
      <c r="J128" s="16"/>
    </row>
    <row r="129" spans="1:12" ht="14.1" customHeight="1">
      <c r="A129" s="23"/>
      <c r="B129" s="24"/>
      <c r="C129" s="24"/>
      <c r="D129" s="24"/>
      <c r="E129" s="24"/>
      <c r="F129" s="24"/>
      <c r="G129" s="30"/>
      <c r="H129" s="54" t="s">
        <v>112</v>
      </c>
      <c r="I129" s="29">
        <v>23000000</v>
      </c>
      <c r="J129" s="16"/>
    </row>
    <row r="130" spans="1:12" ht="14.1" customHeight="1">
      <c r="A130" s="23"/>
      <c r="B130" s="24"/>
      <c r="C130" s="24"/>
      <c r="D130" s="24"/>
      <c r="E130" s="24"/>
      <c r="F130" s="24"/>
      <c r="G130" s="30"/>
      <c r="H130" s="28" t="s">
        <v>102</v>
      </c>
      <c r="I130" s="29">
        <f>SUM(I125:I129)</f>
        <v>86272520</v>
      </c>
      <c r="J130" s="16"/>
    </row>
    <row r="131" spans="1:12" ht="14.1" customHeight="1">
      <c r="A131" s="23"/>
      <c r="B131" s="24"/>
      <c r="C131" s="24"/>
      <c r="D131" s="24"/>
      <c r="E131" s="24"/>
      <c r="F131" s="24"/>
      <c r="G131" s="30"/>
      <c r="H131" s="28" t="s">
        <v>113</v>
      </c>
      <c r="I131" s="55">
        <f>SUM(I132:I138)</f>
        <v>95869483</v>
      </c>
      <c r="J131" s="56"/>
      <c r="K131" s="57"/>
    </row>
    <row r="132" spans="1:12" ht="14.1" customHeight="1">
      <c r="A132" s="23"/>
      <c r="B132" s="24"/>
      <c r="C132" s="24"/>
      <c r="D132" s="24"/>
      <c r="E132" s="24"/>
      <c r="F132" s="24"/>
      <c r="G132" s="30"/>
      <c r="H132" s="58" t="s">
        <v>114</v>
      </c>
      <c r="I132" s="59">
        <v>10821442</v>
      </c>
      <c r="J132" s="60"/>
      <c r="K132" s="61"/>
      <c r="L132" s="62"/>
    </row>
    <row r="133" spans="1:12" ht="14.1" customHeight="1">
      <c r="A133" s="23"/>
      <c r="B133" s="24"/>
      <c r="C133" s="24"/>
      <c r="D133" s="24"/>
      <c r="E133" s="24"/>
      <c r="F133" s="24"/>
      <c r="G133" s="30"/>
      <c r="H133" s="63" t="s">
        <v>115</v>
      </c>
      <c r="I133" s="59">
        <v>22947863</v>
      </c>
      <c r="J133" s="60"/>
      <c r="K133" s="61"/>
      <c r="L133" s="61"/>
    </row>
    <row r="134" spans="1:12" ht="14.1" customHeight="1">
      <c r="A134" s="23"/>
      <c r="B134" s="24"/>
      <c r="C134" s="24"/>
      <c r="D134" s="24"/>
      <c r="E134" s="24"/>
      <c r="F134" s="24"/>
      <c r="G134" s="30"/>
      <c r="H134" s="63" t="s">
        <v>116</v>
      </c>
      <c r="I134" s="59">
        <v>28364961</v>
      </c>
      <c r="J134" s="60"/>
      <c r="K134" s="61"/>
      <c r="L134" s="62"/>
    </row>
    <row r="135" spans="1:12" ht="14.1" customHeight="1">
      <c r="A135" s="64"/>
      <c r="B135" s="24"/>
      <c r="C135" s="24"/>
      <c r="D135" s="24"/>
      <c r="E135" s="24"/>
      <c r="F135" s="24"/>
      <c r="G135" s="30"/>
      <c r="H135" s="65" t="s">
        <v>117</v>
      </c>
      <c r="I135" s="59">
        <v>4109508</v>
      </c>
      <c r="J135" s="61"/>
      <c r="K135" s="61"/>
      <c r="L135" s="61"/>
    </row>
    <row r="136" spans="1:12" ht="14.1" customHeight="1">
      <c r="A136" s="23"/>
      <c r="B136" s="24"/>
      <c r="C136" s="24"/>
      <c r="D136" s="24"/>
      <c r="E136" s="24"/>
      <c r="F136" s="24"/>
      <c r="G136" s="30"/>
      <c r="H136" s="63" t="s">
        <v>118</v>
      </c>
      <c r="I136" s="59">
        <v>4109508</v>
      </c>
      <c r="J136" s="60"/>
      <c r="K136" s="61"/>
      <c r="L136" s="61"/>
    </row>
    <row r="137" spans="1:12" ht="14.1" customHeight="1">
      <c r="A137" s="23"/>
      <c r="B137" s="24"/>
      <c r="C137" s="24"/>
      <c r="D137" s="24"/>
      <c r="E137" s="24"/>
      <c r="F137" s="24"/>
      <c r="G137" s="30"/>
      <c r="H137" s="63" t="s">
        <v>119</v>
      </c>
      <c r="I137" s="59">
        <v>4109508</v>
      </c>
      <c r="J137" s="60"/>
      <c r="K137" s="61"/>
      <c r="L137" s="62"/>
    </row>
    <row r="138" spans="1:12" ht="14.1" customHeight="1">
      <c r="A138" s="23"/>
      <c r="B138" s="24"/>
      <c r="C138" s="24"/>
      <c r="D138" s="24"/>
      <c r="E138" s="24"/>
      <c r="F138" s="24"/>
      <c r="G138" s="30"/>
      <c r="H138" s="63" t="s">
        <v>120</v>
      </c>
      <c r="I138" s="59">
        <v>21406693</v>
      </c>
      <c r="J138" s="60"/>
      <c r="K138" s="61"/>
      <c r="L138" s="62"/>
    </row>
    <row r="139" spans="1:12" ht="5.0999999999999996" customHeight="1">
      <c r="A139" s="23"/>
      <c r="B139" s="24"/>
      <c r="C139" s="24"/>
      <c r="D139" s="24"/>
      <c r="E139" s="24"/>
      <c r="F139" s="24"/>
      <c r="G139" s="30"/>
      <c r="H139" s="66"/>
      <c r="I139" s="29"/>
      <c r="L139" s="57"/>
    </row>
    <row r="140" spans="1:12" ht="14.1" customHeight="1">
      <c r="A140" s="23"/>
      <c r="B140" s="24"/>
      <c r="C140" s="24"/>
      <c r="D140" s="24"/>
      <c r="E140" s="24"/>
      <c r="F140" s="24"/>
      <c r="G140" s="30"/>
      <c r="H140" s="31" t="s">
        <v>95</v>
      </c>
      <c r="I140" s="48">
        <f>+I131+I130</f>
        <v>182142003</v>
      </c>
      <c r="J140" s="16"/>
    </row>
    <row r="141" spans="1:12" ht="14.1" customHeight="1">
      <c r="A141" s="23">
        <v>2</v>
      </c>
      <c r="B141" s="24">
        <v>1</v>
      </c>
      <c r="C141" s="24">
        <v>1</v>
      </c>
      <c r="D141" s="24">
        <v>1</v>
      </c>
      <c r="E141" s="24">
        <v>4</v>
      </c>
      <c r="F141" s="24">
        <v>23</v>
      </c>
      <c r="G141" s="34" t="s">
        <v>50</v>
      </c>
      <c r="H141" s="28" t="s">
        <v>121</v>
      </c>
      <c r="I141" s="29"/>
    </row>
    <row r="142" spans="1:12" ht="14.1" customHeight="1">
      <c r="A142" s="23"/>
      <c r="B142" s="24"/>
      <c r="C142" s="24"/>
      <c r="D142" s="24"/>
      <c r="E142" s="24"/>
      <c r="F142" s="24"/>
      <c r="G142" s="30"/>
      <c r="H142" s="28" t="s">
        <v>97</v>
      </c>
      <c r="I142" s="29">
        <v>24656571</v>
      </c>
    </row>
    <row r="143" spans="1:12" ht="14.1" customHeight="1">
      <c r="A143" s="23"/>
      <c r="B143" s="24"/>
      <c r="C143" s="24"/>
      <c r="D143" s="24"/>
      <c r="E143" s="24"/>
      <c r="F143" s="24"/>
      <c r="G143" s="30"/>
      <c r="H143" s="28" t="s">
        <v>107</v>
      </c>
      <c r="I143" s="29">
        <v>815096</v>
      </c>
    </row>
    <row r="144" spans="1:12" ht="14.1" customHeight="1">
      <c r="A144" s="23"/>
      <c r="B144" s="24"/>
      <c r="C144" s="24"/>
      <c r="D144" s="24"/>
      <c r="E144" s="24"/>
      <c r="F144" s="24"/>
      <c r="G144" s="30"/>
      <c r="H144" s="28" t="s">
        <v>99</v>
      </c>
      <c r="I144" s="29">
        <v>3413942</v>
      </c>
    </row>
    <row r="145" spans="1:9" ht="14.1" customHeight="1">
      <c r="A145" s="23"/>
      <c r="B145" s="24"/>
      <c r="C145" s="24"/>
      <c r="D145" s="24"/>
      <c r="E145" s="24"/>
      <c r="F145" s="24"/>
      <c r="G145" s="30"/>
      <c r="H145" s="28" t="s">
        <v>101</v>
      </c>
      <c r="I145" s="29"/>
    </row>
    <row r="146" spans="1:9" ht="14.1" customHeight="1">
      <c r="A146" s="23"/>
      <c r="B146" s="24"/>
      <c r="C146" s="24"/>
      <c r="D146" s="24"/>
      <c r="E146" s="24"/>
      <c r="F146" s="24"/>
      <c r="G146" s="30"/>
      <c r="H146" s="31" t="s">
        <v>95</v>
      </c>
      <c r="I146" s="48">
        <f>SUM(I142:I145)</f>
        <v>28885609</v>
      </c>
    </row>
    <row r="147" spans="1:9" ht="29.25" customHeight="1">
      <c r="A147" s="23">
        <v>2</v>
      </c>
      <c r="B147" s="24">
        <v>1</v>
      </c>
      <c r="C147" s="24">
        <v>1</v>
      </c>
      <c r="D147" s="24">
        <v>1</v>
      </c>
      <c r="E147" s="24">
        <v>4</v>
      </c>
      <c r="F147" s="24">
        <v>23</v>
      </c>
      <c r="G147" s="34" t="s">
        <v>59</v>
      </c>
      <c r="H147" s="38" t="s">
        <v>122</v>
      </c>
      <c r="I147" s="29"/>
    </row>
    <row r="148" spans="1:9" ht="15" customHeight="1">
      <c r="A148" s="23"/>
      <c r="B148" s="24"/>
      <c r="C148" s="24"/>
      <c r="D148" s="24"/>
      <c r="E148" s="24"/>
      <c r="F148" s="24"/>
      <c r="G148" s="30"/>
      <c r="H148" s="28" t="s">
        <v>97</v>
      </c>
      <c r="I148" s="29">
        <v>18100348</v>
      </c>
    </row>
    <row r="149" spans="1:9" ht="15" customHeight="1">
      <c r="A149" s="23"/>
      <c r="B149" s="24"/>
      <c r="C149" s="24"/>
      <c r="D149" s="24"/>
      <c r="E149" s="24"/>
      <c r="F149" s="24"/>
      <c r="G149" s="30"/>
      <c r="H149" s="28" t="s">
        <v>107</v>
      </c>
      <c r="I149" s="29">
        <v>640026</v>
      </c>
    </row>
    <row r="150" spans="1:9" ht="15" customHeight="1">
      <c r="A150" s="23"/>
      <c r="B150" s="24"/>
      <c r="C150" s="24"/>
      <c r="D150" s="24"/>
      <c r="E150" s="24"/>
      <c r="F150" s="24"/>
      <c r="G150" s="30"/>
      <c r="H150" s="28" t="s">
        <v>99</v>
      </c>
      <c r="I150" s="29">
        <v>2304579</v>
      </c>
    </row>
    <row r="151" spans="1:9" ht="15" customHeight="1">
      <c r="A151" s="23"/>
      <c r="B151" s="24"/>
      <c r="C151" s="24"/>
      <c r="D151" s="24"/>
      <c r="E151" s="24"/>
      <c r="F151" s="24"/>
      <c r="G151" s="30"/>
      <c r="H151" s="28" t="s">
        <v>101</v>
      </c>
      <c r="I151" s="29">
        <v>259420</v>
      </c>
    </row>
    <row r="152" spans="1:9" ht="16.5" customHeight="1">
      <c r="A152" s="23"/>
      <c r="B152" s="24"/>
      <c r="C152" s="24"/>
      <c r="D152" s="24"/>
      <c r="E152" s="24"/>
      <c r="F152" s="24"/>
      <c r="G152" s="30"/>
      <c r="H152" s="67" t="s">
        <v>95</v>
      </c>
      <c r="I152" s="68">
        <f>SUM(I148:I151)</f>
        <v>21304373</v>
      </c>
    </row>
    <row r="153" spans="1:9" ht="15" customHeight="1">
      <c r="A153" s="23">
        <v>2</v>
      </c>
      <c r="B153" s="24">
        <v>1</v>
      </c>
      <c r="C153" s="24">
        <v>1</v>
      </c>
      <c r="D153" s="24">
        <v>1</v>
      </c>
      <c r="E153" s="24">
        <v>4</v>
      </c>
      <c r="F153" s="24">
        <v>23</v>
      </c>
      <c r="G153" s="34" t="s">
        <v>62</v>
      </c>
      <c r="H153" s="38" t="s">
        <v>123</v>
      </c>
      <c r="I153" s="49"/>
    </row>
    <row r="154" spans="1:9" ht="15" customHeight="1">
      <c r="A154" s="23"/>
      <c r="B154" s="24"/>
      <c r="C154" s="24"/>
      <c r="D154" s="24"/>
      <c r="E154" s="24"/>
      <c r="F154" s="24"/>
      <c r="G154" s="30"/>
      <c r="H154" s="28" t="s">
        <v>97</v>
      </c>
      <c r="I154" s="29">
        <v>16053855</v>
      </c>
    </row>
    <row r="155" spans="1:9" ht="15" customHeight="1">
      <c r="A155" s="23"/>
      <c r="B155" s="24"/>
      <c r="C155" s="24"/>
      <c r="D155" s="24"/>
      <c r="E155" s="24"/>
      <c r="F155" s="24"/>
      <c r="G155" s="30"/>
      <c r="H155" s="28" t="s">
        <v>107</v>
      </c>
      <c r="I155" s="29">
        <v>1283998</v>
      </c>
    </row>
    <row r="156" spans="1:9" ht="15" customHeight="1">
      <c r="A156" s="23"/>
      <c r="B156" s="24"/>
      <c r="C156" s="24"/>
      <c r="D156" s="24"/>
      <c r="E156" s="24"/>
      <c r="F156" s="24"/>
      <c r="G156" s="30"/>
      <c r="H156" s="28" t="s">
        <v>99</v>
      </c>
      <c r="I156" s="29">
        <v>1541070</v>
      </c>
    </row>
    <row r="157" spans="1:9" ht="15" customHeight="1">
      <c r="A157" s="23"/>
      <c r="B157" s="24"/>
      <c r="C157" s="24"/>
      <c r="D157" s="24"/>
      <c r="E157" s="24"/>
      <c r="F157" s="24"/>
      <c r="G157" s="30"/>
      <c r="H157" s="28" t="s">
        <v>101</v>
      </c>
      <c r="I157" s="29"/>
    </row>
    <row r="158" spans="1:9" ht="15" customHeight="1">
      <c r="A158" s="23"/>
      <c r="B158" s="24"/>
      <c r="C158" s="24"/>
      <c r="D158" s="24"/>
      <c r="E158" s="24"/>
      <c r="F158" s="24"/>
      <c r="G158" s="30"/>
      <c r="H158" s="28" t="s">
        <v>102</v>
      </c>
      <c r="I158" s="29">
        <f>SUM(I154:I157)</f>
        <v>18878923</v>
      </c>
    </row>
    <row r="159" spans="1:9" ht="12.6" customHeight="1">
      <c r="A159" s="23"/>
      <c r="B159" s="24"/>
      <c r="C159" s="24"/>
      <c r="D159" s="24"/>
      <c r="E159" s="24"/>
      <c r="F159" s="24"/>
      <c r="G159" s="30"/>
      <c r="H159" s="31" t="s">
        <v>95</v>
      </c>
      <c r="I159" s="48">
        <f>+I158</f>
        <v>18878923</v>
      </c>
    </row>
    <row r="160" spans="1:9" ht="5.0999999999999996" customHeight="1">
      <c r="A160" s="23"/>
      <c r="B160" s="24"/>
      <c r="C160" s="24"/>
      <c r="D160" s="24"/>
      <c r="E160" s="24"/>
      <c r="F160" s="24"/>
      <c r="G160" s="30"/>
      <c r="H160" s="35"/>
      <c r="I160" s="49"/>
    </row>
    <row r="161" spans="1:9" ht="13.15" customHeight="1">
      <c r="A161" s="23">
        <v>2</v>
      </c>
      <c r="B161" s="24">
        <v>1</v>
      </c>
      <c r="C161" s="24">
        <v>1</v>
      </c>
      <c r="D161" s="24">
        <v>1</v>
      </c>
      <c r="E161" s="24">
        <v>4</v>
      </c>
      <c r="F161" s="24">
        <v>23</v>
      </c>
      <c r="G161" s="34" t="s">
        <v>65</v>
      </c>
      <c r="H161" s="38" t="s">
        <v>124</v>
      </c>
      <c r="I161" s="49"/>
    </row>
    <row r="162" spans="1:9" ht="13.15" customHeight="1">
      <c r="A162" s="23"/>
      <c r="B162" s="24"/>
      <c r="C162" s="24"/>
      <c r="D162" s="24"/>
      <c r="E162" s="24"/>
      <c r="F162" s="24"/>
      <c r="G162" s="30"/>
      <c r="H162" s="28" t="s">
        <v>97</v>
      </c>
      <c r="I162" s="29">
        <v>12292066</v>
      </c>
    </row>
    <row r="163" spans="1:9" ht="13.15" customHeight="1">
      <c r="A163" s="23"/>
      <c r="B163" s="24"/>
      <c r="C163" s="24"/>
      <c r="D163" s="24"/>
      <c r="E163" s="24"/>
      <c r="F163" s="24"/>
      <c r="G163" s="30"/>
      <c r="H163" s="28" t="s">
        <v>107</v>
      </c>
      <c r="I163" s="29">
        <v>144000</v>
      </c>
    </row>
    <row r="164" spans="1:9" ht="13.15" customHeight="1">
      <c r="A164" s="23"/>
      <c r="B164" s="24"/>
      <c r="C164" s="24"/>
      <c r="D164" s="24"/>
      <c r="E164" s="24"/>
      <c r="F164" s="24"/>
      <c r="G164" s="30"/>
      <c r="H164" s="28" t="s">
        <v>99</v>
      </c>
      <c r="I164" s="29">
        <v>1123882</v>
      </c>
    </row>
    <row r="165" spans="1:9" ht="13.15" customHeight="1">
      <c r="A165" s="23"/>
      <c r="B165" s="24"/>
      <c r="C165" s="24"/>
      <c r="D165" s="24"/>
      <c r="E165" s="24"/>
      <c r="F165" s="24"/>
      <c r="G165" s="30"/>
      <c r="H165" s="28" t="s">
        <v>101</v>
      </c>
      <c r="I165" s="29"/>
    </row>
    <row r="166" spans="1:9" ht="13.15" customHeight="1">
      <c r="A166" s="23"/>
      <c r="B166" s="24"/>
      <c r="C166" s="24"/>
      <c r="D166" s="24"/>
      <c r="E166" s="24"/>
      <c r="F166" s="24"/>
      <c r="G166" s="30"/>
      <c r="H166" s="31" t="s">
        <v>95</v>
      </c>
      <c r="I166" s="48">
        <f>SUM(I162:I165)</f>
        <v>13559948</v>
      </c>
    </row>
    <row r="167" spans="1:9" ht="9.6" customHeight="1">
      <c r="A167" s="23"/>
      <c r="B167" s="24"/>
      <c r="C167" s="24"/>
      <c r="D167" s="24"/>
      <c r="E167" s="24"/>
      <c r="F167" s="24"/>
      <c r="G167" s="30"/>
      <c r="H167" s="35"/>
      <c r="I167" s="29"/>
    </row>
    <row r="168" spans="1:9" ht="13.15" customHeight="1">
      <c r="A168" s="23">
        <v>2</v>
      </c>
      <c r="B168" s="24">
        <v>1</v>
      </c>
      <c r="C168" s="24">
        <v>1</v>
      </c>
      <c r="D168" s="24">
        <v>1</v>
      </c>
      <c r="E168" s="24">
        <v>4</v>
      </c>
      <c r="F168" s="24">
        <v>23</v>
      </c>
      <c r="G168" s="34" t="s">
        <v>67</v>
      </c>
      <c r="H168" s="38" t="s">
        <v>125</v>
      </c>
      <c r="I168" s="29"/>
    </row>
    <row r="169" spans="1:9" ht="13.15" customHeight="1">
      <c r="A169" s="23"/>
      <c r="B169" s="24"/>
      <c r="C169" s="24"/>
      <c r="D169" s="24"/>
      <c r="E169" s="24"/>
      <c r="F169" s="24"/>
      <c r="G169" s="30"/>
      <c r="H169" s="28" t="s">
        <v>97</v>
      </c>
      <c r="I169" s="29">
        <v>9407246</v>
      </c>
    </row>
    <row r="170" spans="1:9" ht="13.15" customHeight="1">
      <c r="A170" s="23"/>
      <c r="B170" s="24"/>
      <c r="C170" s="24"/>
      <c r="D170" s="24"/>
      <c r="E170" s="24"/>
      <c r="F170" s="24"/>
      <c r="G170" s="30"/>
      <c r="H170" s="28" t="s">
        <v>107</v>
      </c>
      <c r="I170" s="29">
        <v>197463</v>
      </c>
    </row>
    <row r="171" spans="1:9" ht="13.15" customHeight="1">
      <c r="A171" s="23"/>
      <c r="B171" s="24"/>
      <c r="C171" s="24"/>
      <c r="D171" s="24"/>
      <c r="E171" s="24"/>
      <c r="F171" s="24"/>
      <c r="G171" s="30"/>
      <c r="H171" s="28" t="s">
        <v>99</v>
      </c>
      <c r="I171" s="29">
        <v>1447950</v>
      </c>
    </row>
    <row r="172" spans="1:9" ht="13.15" customHeight="1">
      <c r="A172" s="23"/>
      <c r="B172" s="24"/>
      <c r="C172" s="24"/>
      <c r="D172" s="24"/>
      <c r="E172" s="24"/>
      <c r="F172" s="24"/>
      <c r="G172" s="30"/>
      <c r="H172" s="28" t="s">
        <v>101</v>
      </c>
      <c r="I172" s="29">
        <v>260000</v>
      </c>
    </row>
    <row r="173" spans="1:9" ht="13.15" customHeight="1">
      <c r="A173" s="23"/>
      <c r="B173" s="24"/>
      <c r="C173" s="24"/>
      <c r="D173" s="24"/>
      <c r="E173" s="24"/>
      <c r="F173" s="24"/>
      <c r="G173" s="30"/>
      <c r="H173" s="31" t="s">
        <v>95</v>
      </c>
      <c r="I173" s="48">
        <f>SUM(I169:I172)</f>
        <v>11312659</v>
      </c>
    </row>
    <row r="174" spans="1:9" ht="5.45" customHeight="1">
      <c r="A174" s="23"/>
      <c r="B174" s="24"/>
      <c r="C174" s="24"/>
      <c r="D174" s="24"/>
      <c r="E174" s="24"/>
      <c r="F174" s="24"/>
      <c r="G174" s="30"/>
      <c r="H174" s="35"/>
      <c r="I174" s="49"/>
    </row>
    <row r="175" spans="1:9" ht="14.1" customHeight="1">
      <c r="A175" s="23">
        <v>2</v>
      </c>
      <c r="B175" s="24">
        <v>0</v>
      </c>
      <c r="C175" s="24">
        <v>0</v>
      </c>
      <c r="D175" s="24">
        <v>0</v>
      </c>
      <c r="E175" s="24">
        <v>0</v>
      </c>
      <c r="F175" s="24"/>
      <c r="G175" s="25"/>
      <c r="H175" s="26" t="s">
        <v>44</v>
      </c>
      <c r="I175" s="49"/>
    </row>
    <row r="176" spans="1:9" ht="14.1" customHeight="1">
      <c r="A176" s="23">
        <v>2</v>
      </c>
      <c r="B176" s="24">
        <v>1</v>
      </c>
      <c r="C176" s="24">
        <v>0</v>
      </c>
      <c r="D176" s="24">
        <v>0</v>
      </c>
      <c r="E176" s="24">
        <v>0</v>
      </c>
      <c r="F176" s="24"/>
      <c r="G176" s="25"/>
      <c r="H176" s="26" t="s">
        <v>45</v>
      </c>
      <c r="I176" s="49"/>
    </row>
    <row r="177" spans="1:10" ht="12.6" customHeight="1">
      <c r="A177" s="23">
        <v>2</v>
      </c>
      <c r="B177" s="24">
        <v>1</v>
      </c>
      <c r="C177" s="24">
        <v>1</v>
      </c>
      <c r="D177" s="24">
        <v>0</v>
      </c>
      <c r="E177" s="24">
        <v>0</v>
      </c>
      <c r="F177" s="24"/>
      <c r="G177" s="25"/>
      <c r="H177" s="26" t="s">
        <v>46</v>
      </c>
      <c r="I177" s="49"/>
    </row>
    <row r="178" spans="1:10" ht="30">
      <c r="A178" s="23">
        <v>2</v>
      </c>
      <c r="B178" s="24">
        <v>1</v>
      </c>
      <c r="C178" s="24">
        <v>1</v>
      </c>
      <c r="D178" s="24">
        <v>2</v>
      </c>
      <c r="E178" s="24">
        <v>0</v>
      </c>
      <c r="F178" s="24"/>
      <c r="G178" s="25"/>
      <c r="H178" s="26" t="s">
        <v>126</v>
      </c>
      <c r="I178" s="49"/>
    </row>
    <row r="179" spans="1:10" ht="30">
      <c r="A179" s="23">
        <v>2</v>
      </c>
      <c r="B179" s="24">
        <v>1</v>
      </c>
      <c r="C179" s="24">
        <v>1</v>
      </c>
      <c r="D179" s="24">
        <v>2</v>
      </c>
      <c r="E179" s="24">
        <v>0</v>
      </c>
      <c r="F179" s="24"/>
      <c r="G179" s="25"/>
      <c r="H179" s="26" t="s">
        <v>127</v>
      </c>
      <c r="I179" s="49"/>
    </row>
    <row r="180" spans="1:10" ht="14.1" customHeight="1">
      <c r="A180" s="23">
        <v>2</v>
      </c>
      <c r="B180" s="24">
        <v>1</v>
      </c>
      <c r="C180" s="24">
        <v>1</v>
      </c>
      <c r="D180" s="24">
        <v>2</v>
      </c>
      <c r="E180" s="24">
        <v>0</v>
      </c>
      <c r="F180" s="24">
        <v>24</v>
      </c>
      <c r="G180" s="30"/>
      <c r="H180" s="31" t="s">
        <v>128</v>
      </c>
      <c r="I180" s="49"/>
    </row>
    <row r="181" spans="1:10" ht="14.1" customHeight="1" thickBot="1">
      <c r="A181" s="42">
        <v>2</v>
      </c>
      <c r="B181" s="43">
        <v>1</v>
      </c>
      <c r="C181" s="43">
        <v>1</v>
      </c>
      <c r="D181" s="43">
        <v>2</v>
      </c>
      <c r="E181" s="43">
        <v>0</v>
      </c>
      <c r="F181" s="43">
        <v>24</v>
      </c>
      <c r="G181" s="907" t="s">
        <v>49</v>
      </c>
      <c r="H181" s="53" t="s">
        <v>129</v>
      </c>
      <c r="I181" s="47">
        <v>123029389</v>
      </c>
    </row>
    <row r="182" spans="1:10" ht="14.1" customHeight="1" thickTop="1">
      <c r="A182" s="23">
        <v>2</v>
      </c>
      <c r="B182" s="24">
        <v>1</v>
      </c>
      <c r="C182" s="24">
        <v>1</v>
      </c>
      <c r="D182" s="24">
        <v>2</v>
      </c>
      <c r="E182" s="24">
        <v>0</v>
      </c>
      <c r="F182" s="24">
        <v>24</v>
      </c>
      <c r="G182" s="34" t="s">
        <v>50</v>
      </c>
      <c r="H182" s="28" t="s">
        <v>130</v>
      </c>
      <c r="I182" s="29">
        <v>64964543</v>
      </c>
    </row>
    <row r="183" spans="1:10" ht="14.1" customHeight="1">
      <c r="A183" s="23">
        <v>2</v>
      </c>
      <c r="B183" s="24">
        <v>1</v>
      </c>
      <c r="C183" s="24">
        <v>1</v>
      </c>
      <c r="D183" s="24">
        <v>2</v>
      </c>
      <c r="E183" s="24">
        <v>0</v>
      </c>
      <c r="F183" s="24">
        <v>24</v>
      </c>
      <c r="G183" s="34" t="s">
        <v>59</v>
      </c>
      <c r="H183" s="28" t="s">
        <v>131</v>
      </c>
      <c r="I183" s="29">
        <v>232945728</v>
      </c>
    </row>
    <row r="184" spans="1:10" ht="14.1" customHeight="1">
      <c r="A184" s="23">
        <v>2</v>
      </c>
      <c r="B184" s="24">
        <v>1</v>
      </c>
      <c r="C184" s="24">
        <v>1</v>
      </c>
      <c r="D184" s="24">
        <v>2</v>
      </c>
      <c r="E184" s="24">
        <v>0</v>
      </c>
      <c r="F184" s="24">
        <v>24</v>
      </c>
      <c r="G184" s="34" t="s">
        <v>62</v>
      </c>
      <c r="H184" s="28" t="s">
        <v>132</v>
      </c>
      <c r="I184" s="29">
        <v>44093284</v>
      </c>
    </row>
    <row r="185" spans="1:10" ht="14.1" customHeight="1">
      <c r="A185" s="23">
        <v>2</v>
      </c>
      <c r="B185" s="24">
        <v>1</v>
      </c>
      <c r="C185" s="24">
        <v>1</v>
      </c>
      <c r="D185" s="24">
        <v>2</v>
      </c>
      <c r="E185" s="24">
        <v>0</v>
      </c>
      <c r="F185" s="24">
        <v>24</v>
      </c>
      <c r="G185" s="34" t="s">
        <v>65</v>
      </c>
      <c r="H185" s="28" t="s">
        <v>133</v>
      </c>
      <c r="I185" s="29">
        <v>18751065</v>
      </c>
    </row>
    <row r="186" spans="1:10" ht="14.1" customHeight="1">
      <c r="A186" s="23">
        <v>2</v>
      </c>
      <c r="B186" s="24">
        <v>1</v>
      </c>
      <c r="C186" s="24">
        <v>1</v>
      </c>
      <c r="D186" s="24">
        <v>2</v>
      </c>
      <c r="E186" s="24">
        <v>0</v>
      </c>
      <c r="F186" s="24">
        <v>24</v>
      </c>
      <c r="G186" s="34" t="s">
        <v>67</v>
      </c>
      <c r="H186" s="28" t="s">
        <v>134</v>
      </c>
      <c r="I186" s="29">
        <v>17443056</v>
      </c>
    </row>
    <row r="187" spans="1:10" ht="14.1" customHeight="1">
      <c r="A187" s="23">
        <v>2</v>
      </c>
      <c r="B187" s="24">
        <v>1</v>
      </c>
      <c r="C187" s="24">
        <v>1</v>
      </c>
      <c r="D187" s="24">
        <v>2</v>
      </c>
      <c r="E187" s="24">
        <v>0</v>
      </c>
      <c r="F187" s="24">
        <v>24</v>
      </c>
      <c r="G187" s="34" t="s">
        <v>71</v>
      </c>
      <c r="H187" s="28" t="s">
        <v>1256</v>
      </c>
      <c r="I187" s="29">
        <v>44802802</v>
      </c>
    </row>
    <row r="188" spans="1:10" ht="14.1" customHeight="1">
      <c r="A188" s="23">
        <v>2</v>
      </c>
      <c r="B188" s="24">
        <v>1</v>
      </c>
      <c r="C188" s="24">
        <v>1</v>
      </c>
      <c r="D188" s="24">
        <v>2</v>
      </c>
      <c r="E188" s="24">
        <v>0</v>
      </c>
      <c r="F188" s="24">
        <v>24</v>
      </c>
      <c r="G188" s="34" t="s">
        <v>69</v>
      </c>
      <c r="H188" s="28" t="s">
        <v>136</v>
      </c>
      <c r="I188" s="29">
        <v>30157792</v>
      </c>
    </row>
    <row r="189" spans="1:10" ht="14.1" customHeight="1">
      <c r="A189" s="64">
        <v>2</v>
      </c>
      <c r="B189" s="24">
        <v>1</v>
      </c>
      <c r="C189" s="24">
        <v>1</v>
      </c>
      <c r="D189" s="24">
        <v>2</v>
      </c>
      <c r="E189" s="24">
        <v>0</v>
      </c>
      <c r="F189" s="24">
        <v>24</v>
      </c>
      <c r="G189" s="34" t="s">
        <v>80</v>
      </c>
      <c r="H189" s="28" t="s">
        <v>137</v>
      </c>
      <c r="I189" s="71">
        <v>24726237</v>
      </c>
      <c r="J189" s="72"/>
    </row>
    <row r="190" spans="1:10" ht="14.1" customHeight="1">
      <c r="A190" s="23">
        <v>2</v>
      </c>
      <c r="B190" s="24">
        <v>1</v>
      </c>
      <c r="C190" s="24">
        <v>1</v>
      </c>
      <c r="D190" s="24">
        <v>2</v>
      </c>
      <c r="E190" s="24">
        <v>0</v>
      </c>
      <c r="F190" s="24">
        <v>24</v>
      </c>
      <c r="G190" s="25">
        <v>10</v>
      </c>
      <c r="H190" s="28" t="s">
        <v>138</v>
      </c>
      <c r="I190" s="29">
        <v>8167416</v>
      </c>
    </row>
    <row r="191" spans="1:10" ht="12.95" customHeight="1">
      <c r="A191" s="23">
        <v>2</v>
      </c>
      <c r="B191" s="24">
        <v>1</v>
      </c>
      <c r="C191" s="24">
        <v>1</v>
      </c>
      <c r="D191" s="24">
        <v>2</v>
      </c>
      <c r="E191" s="24">
        <v>0</v>
      </c>
      <c r="F191" s="24">
        <v>24</v>
      </c>
      <c r="G191" s="25">
        <v>11</v>
      </c>
      <c r="H191" s="38" t="s">
        <v>139</v>
      </c>
      <c r="I191" s="29">
        <v>11063659</v>
      </c>
    </row>
    <row r="192" spans="1:10" ht="12.95" customHeight="1">
      <c r="A192" s="23">
        <v>2</v>
      </c>
      <c r="B192" s="24">
        <v>1</v>
      </c>
      <c r="C192" s="24">
        <v>1</v>
      </c>
      <c r="D192" s="24">
        <v>2</v>
      </c>
      <c r="E192" s="24">
        <v>0</v>
      </c>
      <c r="F192" s="24">
        <v>24</v>
      </c>
      <c r="G192" s="25">
        <v>12</v>
      </c>
      <c r="H192" s="28" t="s">
        <v>140</v>
      </c>
      <c r="I192" s="29">
        <v>5802846</v>
      </c>
    </row>
    <row r="193" spans="1:9" ht="12.95" customHeight="1">
      <c r="A193" s="23">
        <v>2</v>
      </c>
      <c r="B193" s="24">
        <v>1</v>
      </c>
      <c r="C193" s="24">
        <v>1</v>
      </c>
      <c r="D193" s="24">
        <v>2</v>
      </c>
      <c r="E193" s="24">
        <v>0</v>
      </c>
      <c r="F193" s="24">
        <v>24</v>
      </c>
      <c r="G193" s="25">
        <v>13</v>
      </c>
      <c r="H193" s="38" t="s">
        <v>141</v>
      </c>
      <c r="I193" s="29">
        <v>303573165</v>
      </c>
    </row>
    <row r="194" spans="1:9" ht="12.95" customHeight="1">
      <c r="A194" s="23">
        <v>2</v>
      </c>
      <c r="B194" s="24">
        <v>1</v>
      </c>
      <c r="C194" s="24">
        <v>1</v>
      </c>
      <c r="D194" s="24">
        <v>2</v>
      </c>
      <c r="E194" s="24">
        <v>0</v>
      </c>
      <c r="F194" s="24">
        <v>24</v>
      </c>
      <c r="G194" s="25">
        <v>14</v>
      </c>
      <c r="H194" s="38" t="s">
        <v>142</v>
      </c>
      <c r="I194" s="29">
        <v>216000225</v>
      </c>
    </row>
    <row r="195" spans="1:9" ht="14.1" customHeight="1">
      <c r="A195" s="23">
        <v>2</v>
      </c>
      <c r="B195" s="24">
        <v>1</v>
      </c>
      <c r="C195" s="24">
        <v>1</v>
      </c>
      <c r="D195" s="24">
        <v>2</v>
      </c>
      <c r="E195" s="24">
        <v>0</v>
      </c>
      <c r="F195" s="24">
        <v>24</v>
      </c>
      <c r="G195" s="25">
        <v>15</v>
      </c>
      <c r="H195" s="28" t="s">
        <v>143</v>
      </c>
      <c r="I195" s="29">
        <v>142881793</v>
      </c>
    </row>
    <row r="196" spans="1:9" ht="12.95" customHeight="1">
      <c r="A196" s="23">
        <v>2</v>
      </c>
      <c r="B196" s="24">
        <v>1</v>
      </c>
      <c r="C196" s="24">
        <v>1</v>
      </c>
      <c r="D196" s="24">
        <v>2</v>
      </c>
      <c r="E196" s="24">
        <v>0</v>
      </c>
      <c r="F196" s="24">
        <v>24</v>
      </c>
      <c r="G196" s="25">
        <v>16</v>
      </c>
      <c r="H196" s="28" t="s">
        <v>144</v>
      </c>
      <c r="I196" s="29">
        <v>39692725</v>
      </c>
    </row>
    <row r="197" spans="1:9" ht="14.1" customHeight="1">
      <c r="A197" s="23">
        <v>2</v>
      </c>
      <c r="B197" s="24">
        <v>1</v>
      </c>
      <c r="C197" s="24">
        <v>1</v>
      </c>
      <c r="D197" s="24">
        <v>2</v>
      </c>
      <c r="E197" s="24">
        <v>0</v>
      </c>
      <c r="F197" s="24">
        <v>24</v>
      </c>
      <c r="G197" s="25">
        <v>17</v>
      </c>
      <c r="H197" s="28" t="s">
        <v>145</v>
      </c>
      <c r="I197" s="29">
        <v>2594412</v>
      </c>
    </row>
    <row r="198" spans="1:9" ht="14.1" customHeight="1">
      <c r="A198" s="23">
        <v>2</v>
      </c>
      <c r="B198" s="24">
        <v>1</v>
      </c>
      <c r="C198" s="24">
        <v>1</v>
      </c>
      <c r="D198" s="24">
        <v>2</v>
      </c>
      <c r="E198" s="24">
        <v>0</v>
      </c>
      <c r="F198" s="24">
        <v>24</v>
      </c>
      <c r="G198" s="25">
        <v>18</v>
      </c>
      <c r="H198" s="28" t="s">
        <v>146</v>
      </c>
      <c r="I198" s="29">
        <v>19283168</v>
      </c>
    </row>
    <row r="199" spans="1:9" ht="24.75" customHeight="1">
      <c r="A199" s="23">
        <v>2</v>
      </c>
      <c r="B199" s="24">
        <v>1</v>
      </c>
      <c r="C199" s="24">
        <v>1</v>
      </c>
      <c r="D199" s="24">
        <v>2</v>
      </c>
      <c r="E199" s="24">
        <v>0</v>
      </c>
      <c r="F199" s="24">
        <v>24</v>
      </c>
      <c r="G199" s="25">
        <v>19</v>
      </c>
      <c r="H199" s="28" t="s">
        <v>147</v>
      </c>
      <c r="I199" s="29">
        <v>16994795</v>
      </c>
    </row>
    <row r="200" spans="1:9" ht="14.1" customHeight="1">
      <c r="A200" s="23">
        <v>2</v>
      </c>
      <c r="B200" s="24">
        <v>1</v>
      </c>
      <c r="C200" s="24">
        <v>1</v>
      </c>
      <c r="D200" s="24">
        <v>2</v>
      </c>
      <c r="E200" s="24">
        <v>0</v>
      </c>
      <c r="F200" s="24">
        <v>24</v>
      </c>
      <c r="G200" s="25">
        <v>20</v>
      </c>
      <c r="H200" s="28" t="s">
        <v>148</v>
      </c>
      <c r="I200" s="29">
        <v>14954906</v>
      </c>
    </row>
    <row r="201" spans="1:9" ht="12.95" customHeight="1">
      <c r="A201" s="23">
        <v>2</v>
      </c>
      <c r="B201" s="24">
        <v>1</v>
      </c>
      <c r="C201" s="24">
        <v>1</v>
      </c>
      <c r="D201" s="24">
        <v>2</v>
      </c>
      <c r="E201" s="24">
        <v>0</v>
      </c>
      <c r="F201" s="24">
        <v>24</v>
      </c>
      <c r="G201" s="25">
        <v>21</v>
      </c>
      <c r="H201" s="38" t="s">
        <v>149</v>
      </c>
      <c r="I201" s="29">
        <v>224756390</v>
      </c>
    </row>
    <row r="202" spans="1:9" ht="14.1" customHeight="1">
      <c r="A202" s="23">
        <v>2</v>
      </c>
      <c r="B202" s="24">
        <v>1</v>
      </c>
      <c r="C202" s="24">
        <v>1</v>
      </c>
      <c r="D202" s="24">
        <v>2</v>
      </c>
      <c r="E202" s="24">
        <v>0</v>
      </c>
      <c r="F202" s="24">
        <v>24</v>
      </c>
      <c r="G202" s="25">
        <v>22</v>
      </c>
      <c r="H202" s="28" t="s">
        <v>150</v>
      </c>
      <c r="I202" s="29">
        <v>99319383</v>
      </c>
    </row>
    <row r="203" spans="1:9" ht="14.1" customHeight="1">
      <c r="A203" s="23">
        <v>2</v>
      </c>
      <c r="B203" s="24">
        <v>1</v>
      </c>
      <c r="C203" s="24">
        <v>1</v>
      </c>
      <c r="D203" s="24">
        <v>2</v>
      </c>
      <c r="E203" s="24">
        <v>0</v>
      </c>
      <c r="F203" s="24">
        <v>24</v>
      </c>
      <c r="G203" s="25">
        <v>23</v>
      </c>
      <c r="H203" s="28" t="s">
        <v>151</v>
      </c>
      <c r="I203" s="29">
        <v>10280596</v>
      </c>
    </row>
    <row r="204" spans="1:9" ht="14.1" customHeight="1">
      <c r="A204" s="23">
        <v>2</v>
      </c>
      <c r="B204" s="24">
        <v>1</v>
      </c>
      <c r="C204" s="24">
        <v>1</v>
      </c>
      <c r="D204" s="24">
        <v>2</v>
      </c>
      <c r="E204" s="24">
        <v>0</v>
      </c>
      <c r="F204" s="24">
        <v>24</v>
      </c>
      <c r="G204" s="25">
        <v>24</v>
      </c>
      <c r="H204" s="28" t="s">
        <v>152</v>
      </c>
      <c r="I204" s="29">
        <v>8361294</v>
      </c>
    </row>
    <row r="205" spans="1:9" ht="14.1" customHeight="1">
      <c r="A205" s="23">
        <v>2</v>
      </c>
      <c r="B205" s="24">
        <v>1</v>
      </c>
      <c r="C205" s="24">
        <v>1</v>
      </c>
      <c r="D205" s="24">
        <v>2</v>
      </c>
      <c r="E205" s="24">
        <v>0</v>
      </c>
      <c r="F205" s="24">
        <v>24</v>
      </c>
      <c r="G205" s="25">
        <v>25</v>
      </c>
      <c r="H205" s="28" t="s">
        <v>153</v>
      </c>
      <c r="I205" s="29">
        <v>129509679</v>
      </c>
    </row>
    <row r="206" spans="1:9" ht="14.1" customHeight="1">
      <c r="A206" s="23">
        <v>2</v>
      </c>
      <c r="B206" s="24">
        <v>1</v>
      </c>
      <c r="C206" s="24">
        <v>1</v>
      </c>
      <c r="D206" s="24">
        <v>2</v>
      </c>
      <c r="E206" s="24">
        <v>0</v>
      </c>
      <c r="F206" s="24">
        <v>24</v>
      </c>
      <c r="G206" s="25">
        <v>26</v>
      </c>
      <c r="H206" s="28" t="s">
        <v>154</v>
      </c>
      <c r="I206" s="29">
        <v>50859897</v>
      </c>
    </row>
    <row r="207" spans="1:9" ht="14.1" customHeight="1">
      <c r="A207" s="23">
        <v>2</v>
      </c>
      <c r="B207" s="24">
        <v>1</v>
      </c>
      <c r="C207" s="24">
        <v>1</v>
      </c>
      <c r="D207" s="24">
        <v>2</v>
      </c>
      <c r="E207" s="24">
        <v>0</v>
      </c>
      <c r="F207" s="24">
        <v>24</v>
      </c>
      <c r="G207" s="25">
        <v>27</v>
      </c>
      <c r="H207" s="28" t="s">
        <v>155</v>
      </c>
      <c r="I207" s="29">
        <v>256482783</v>
      </c>
    </row>
    <row r="208" spans="1:9" ht="12.95" customHeight="1">
      <c r="A208" s="23">
        <v>2</v>
      </c>
      <c r="B208" s="24">
        <v>1</v>
      </c>
      <c r="C208" s="24">
        <v>1</v>
      </c>
      <c r="D208" s="24">
        <v>2</v>
      </c>
      <c r="E208" s="24">
        <v>0</v>
      </c>
      <c r="F208" s="24">
        <v>24</v>
      </c>
      <c r="G208" s="25">
        <v>28</v>
      </c>
      <c r="H208" s="38" t="s">
        <v>156</v>
      </c>
      <c r="I208" s="73">
        <v>0</v>
      </c>
    </row>
    <row r="209" spans="1:9" ht="25.9" customHeight="1">
      <c r="A209" s="23">
        <v>2</v>
      </c>
      <c r="B209" s="24">
        <v>1</v>
      </c>
      <c r="C209" s="24">
        <v>1</v>
      </c>
      <c r="D209" s="24">
        <v>2</v>
      </c>
      <c r="E209" s="24">
        <v>0</v>
      </c>
      <c r="F209" s="24">
        <v>24</v>
      </c>
      <c r="G209" s="25">
        <v>29</v>
      </c>
      <c r="H209" s="38" t="s">
        <v>157</v>
      </c>
      <c r="I209" s="73">
        <v>26961275</v>
      </c>
    </row>
    <row r="210" spans="1:9" ht="14.1" customHeight="1">
      <c r="A210" s="23">
        <v>2</v>
      </c>
      <c r="B210" s="24">
        <v>1</v>
      </c>
      <c r="C210" s="24">
        <v>1</v>
      </c>
      <c r="D210" s="24">
        <v>2</v>
      </c>
      <c r="E210" s="24">
        <v>0</v>
      </c>
      <c r="F210" s="24">
        <v>24</v>
      </c>
      <c r="G210" s="25">
        <v>30</v>
      </c>
      <c r="H210" s="38" t="s">
        <v>158</v>
      </c>
      <c r="I210" s="73">
        <v>66058582</v>
      </c>
    </row>
    <row r="211" spans="1:9" ht="14.1" customHeight="1">
      <c r="A211" s="23">
        <v>2</v>
      </c>
      <c r="B211" s="24">
        <v>1</v>
      </c>
      <c r="C211" s="24">
        <v>1</v>
      </c>
      <c r="D211" s="24">
        <v>2</v>
      </c>
      <c r="E211" s="24">
        <v>0</v>
      </c>
      <c r="F211" s="24">
        <v>24</v>
      </c>
      <c r="G211" s="25">
        <v>31</v>
      </c>
      <c r="H211" s="38" t="s">
        <v>159</v>
      </c>
      <c r="I211" s="73">
        <v>10626500</v>
      </c>
    </row>
    <row r="212" spans="1:9" ht="14.1" customHeight="1">
      <c r="A212" s="23">
        <v>2</v>
      </c>
      <c r="B212" s="24">
        <v>1</v>
      </c>
      <c r="C212" s="24">
        <v>1</v>
      </c>
      <c r="D212" s="24">
        <v>2</v>
      </c>
      <c r="E212" s="24">
        <v>0</v>
      </c>
      <c r="F212" s="24">
        <v>24</v>
      </c>
      <c r="G212" s="25">
        <v>32</v>
      </c>
      <c r="H212" s="28" t="s">
        <v>160</v>
      </c>
      <c r="I212" s="73">
        <v>33892602</v>
      </c>
    </row>
    <row r="213" spans="1:9" ht="14.1" customHeight="1">
      <c r="A213" s="23">
        <v>2</v>
      </c>
      <c r="B213" s="24">
        <v>1</v>
      </c>
      <c r="C213" s="24">
        <v>1</v>
      </c>
      <c r="D213" s="24">
        <v>2</v>
      </c>
      <c r="E213" s="24">
        <v>0</v>
      </c>
      <c r="F213" s="24">
        <v>24</v>
      </c>
      <c r="G213" s="25">
        <v>33</v>
      </c>
      <c r="H213" s="28" t="s">
        <v>161</v>
      </c>
      <c r="I213" s="73">
        <v>18109027</v>
      </c>
    </row>
    <row r="214" spans="1:9" ht="14.1" customHeight="1">
      <c r="A214" s="23">
        <v>2</v>
      </c>
      <c r="B214" s="24">
        <v>1</v>
      </c>
      <c r="C214" s="24">
        <v>1</v>
      </c>
      <c r="D214" s="24">
        <v>2</v>
      </c>
      <c r="E214" s="24">
        <v>0</v>
      </c>
      <c r="F214" s="24">
        <v>24</v>
      </c>
      <c r="G214" s="25">
        <v>34</v>
      </c>
      <c r="H214" s="28" t="s">
        <v>162</v>
      </c>
      <c r="I214" s="73">
        <v>51959412</v>
      </c>
    </row>
    <row r="215" spans="1:9" ht="14.1" customHeight="1">
      <c r="A215" s="23">
        <v>2</v>
      </c>
      <c r="B215" s="24">
        <v>1</v>
      </c>
      <c r="C215" s="24">
        <v>1</v>
      </c>
      <c r="D215" s="24">
        <v>2</v>
      </c>
      <c r="E215" s="24">
        <v>0</v>
      </c>
      <c r="F215" s="24">
        <v>24</v>
      </c>
      <c r="G215" s="25">
        <v>35</v>
      </c>
      <c r="H215" s="28" t="s">
        <v>163</v>
      </c>
      <c r="I215" s="73">
        <v>15933307</v>
      </c>
    </row>
    <row r="216" spans="1:9" ht="24.6" customHeight="1">
      <c r="A216" s="23">
        <v>2</v>
      </c>
      <c r="B216" s="24">
        <v>1</v>
      </c>
      <c r="C216" s="24">
        <v>1</v>
      </c>
      <c r="D216" s="24">
        <v>2</v>
      </c>
      <c r="E216" s="24">
        <v>0</v>
      </c>
      <c r="F216" s="24">
        <v>24</v>
      </c>
      <c r="G216" s="25">
        <v>36</v>
      </c>
      <c r="H216" s="28" t="s">
        <v>164</v>
      </c>
      <c r="I216" s="73">
        <v>48413393</v>
      </c>
    </row>
    <row r="217" spans="1:9" ht="14.1" customHeight="1">
      <c r="A217" s="23">
        <v>2</v>
      </c>
      <c r="B217" s="24">
        <v>1</v>
      </c>
      <c r="C217" s="24">
        <v>1</v>
      </c>
      <c r="D217" s="24">
        <v>2</v>
      </c>
      <c r="E217" s="24">
        <v>0</v>
      </c>
      <c r="F217" s="24">
        <v>24</v>
      </c>
      <c r="G217" s="25">
        <v>37</v>
      </c>
      <c r="H217" s="28" t="s">
        <v>165</v>
      </c>
      <c r="I217" s="73">
        <v>56954728</v>
      </c>
    </row>
    <row r="218" spans="1:9" ht="14.1" customHeight="1">
      <c r="A218" s="23">
        <v>2</v>
      </c>
      <c r="B218" s="24">
        <v>1</v>
      </c>
      <c r="C218" s="24">
        <v>1</v>
      </c>
      <c r="D218" s="24">
        <v>2</v>
      </c>
      <c r="E218" s="24">
        <v>0</v>
      </c>
      <c r="F218" s="24">
        <v>24</v>
      </c>
      <c r="G218" s="25">
        <v>38</v>
      </c>
      <c r="H218" s="28" t="s">
        <v>166</v>
      </c>
      <c r="I218" s="73">
        <v>15289433</v>
      </c>
    </row>
    <row r="219" spans="1:9" ht="14.1" customHeight="1">
      <c r="A219" s="23">
        <v>2</v>
      </c>
      <c r="B219" s="24">
        <v>1</v>
      </c>
      <c r="C219" s="24">
        <v>1</v>
      </c>
      <c r="D219" s="24">
        <v>2</v>
      </c>
      <c r="E219" s="24">
        <v>0</v>
      </c>
      <c r="F219" s="24">
        <v>24</v>
      </c>
      <c r="G219" s="25">
        <v>39</v>
      </c>
      <c r="H219" s="28" t="s">
        <v>167</v>
      </c>
      <c r="I219" s="73">
        <v>2644375</v>
      </c>
    </row>
    <row r="220" spans="1:9" ht="14.1" customHeight="1">
      <c r="A220" s="23">
        <v>2</v>
      </c>
      <c r="B220" s="24">
        <v>1</v>
      </c>
      <c r="C220" s="24">
        <v>1</v>
      </c>
      <c r="D220" s="24">
        <v>2</v>
      </c>
      <c r="E220" s="24">
        <v>0</v>
      </c>
      <c r="F220" s="24">
        <v>24</v>
      </c>
      <c r="G220" s="25">
        <v>40</v>
      </c>
      <c r="H220" s="28" t="s">
        <v>168</v>
      </c>
      <c r="I220" s="73">
        <v>4570090</v>
      </c>
    </row>
    <row r="221" spans="1:9" ht="26.25" customHeight="1">
      <c r="A221" s="23">
        <v>2</v>
      </c>
      <c r="B221" s="24">
        <v>1</v>
      </c>
      <c r="C221" s="24">
        <v>1</v>
      </c>
      <c r="D221" s="24">
        <v>2</v>
      </c>
      <c r="E221" s="24">
        <v>0</v>
      </c>
      <c r="F221" s="24">
        <v>24</v>
      </c>
      <c r="G221" s="25" t="s">
        <v>169</v>
      </c>
      <c r="H221" s="28" t="s">
        <v>170</v>
      </c>
      <c r="I221" s="73">
        <v>41970356</v>
      </c>
    </row>
    <row r="222" spans="1:9" ht="30" customHeight="1">
      <c r="A222" s="23">
        <v>2</v>
      </c>
      <c r="B222" s="24">
        <v>1</v>
      </c>
      <c r="C222" s="24">
        <v>1</v>
      </c>
      <c r="D222" s="24">
        <v>2</v>
      </c>
      <c r="E222" s="24">
        <v>0</v>
      </c>
      <c r="F222" s="24">
        <v>24</v>
      </c>
      <c r="G222" s="25" t="s">
        <v>171</v>
      </c>
      <c r="H222" s="28" t="s">
        <v>172</v>
      </c>
      <c r="I222" s="73">
        <v>129812820</v>
      </c>
    </row>
    <row r="223" spans="1:9" ht="33" customHeight="1">
      <c r="A223" s="23">
        <v>2</v>
      </c>
      <c r="B223" s="24">
        <v>1</v>
      </c>
      <c r="C223" s="24">
        <v>1</v>
      </c>
      <c r="D223" s="24">
        <v>2</v>
      </c>
      <c r="E223" s="24">
        <v>0</v>
      </c>
      <c r="F223" s="24">
        <v>24</v>
      </c>
      <c r="G223" s="25" t="s">
        <v>173</v>
      </c>
      <c r="H223" s="28" t="s">
        <v>174</v>
      </c>
      <c r="I223" s="73">
        <v>15965413</v>
      </c>
    </row>
    <row r="224" spans="1:9" ht="13.15" customHeight="1">
      <c r="A224" s="23"/>
      <c r="B224" s="24"/>
      <c r="C224" s="24"/>
      <c r="D224" s="24"/>
      <c r="E224" s="24"/>
      <c r="F224" s="24"/>
      <c r="G224" s="30"/>
      <c r="H224" s="31" t="s">
        <v>95</v>
      </c>
      <c r="I224" s="74">
        <f>SUM(I181:I223)</f>
        <v>2700654341</v>
      </c>
    </row>
    <row r="225" spans="1:9" ht="3" customHeight="1">
      <c r="A225" s="23"/>
      <c r="B225" s="24"/>
      <c r="C225" s="24"/>
      <c r="D225" s="24"/>
      <c r="E225" s="24"/>
      <c r="F225" s="24"/>
      <c r="G225" s="30"/>
      <c r="H225" s="31"/>
      <c r="I225" s="74"/>
    </row>
    <row r="226" spans="1:9" ht="13.9" customHeight="1">
      <c r="A226" s="23">
        <v>2</v>
      </c>
      <c r="B226" s="24">
        <v>0</v>
      </c>
      <c r="C226" s="24">
        <v>0</v>
      </c>
      <c r="D226" s="24">
        <v>0</v>
      </c>
      <c r="E226" s="24">
        <v>0</v>
      </c>
      <c r="F226" s="24"/>
      <c r="G226" s="25"/>
      <c r="H226" s="26" t="s">
        <v>44</v>
      </c>
      <c r="I226" s="74"/>
    </row>
    <row r="227" spans="1:9" ht="14.1" customHeight="1">
      <c r="A227" s="23">
        <v>2</v>
      </c>
      <c r="B227" s="24">
        <v>1</v>
      </c>
      <c r="C227" s="24">
        <v>0</v>
      </c>
      <c r="D227" s="24">
        <v>0</v>
      </c>
      <c r="E227" s="24">
        <v>0</v>
      </c>
      <c r="F227" s="24"/>
      <c r="G227" s="25"/>
      <c r="H227" s="26" t="s">
        <v>45</v>
      </c>
      <c r="I227" s="74"/>
    </row>
    <row r="228" spans="1:9" ht="15">
      <c r="A228" s="23">
        <v>2</v>
      </c>
      <c r="B228" s="24">
        <v>1</v>
      </c>
      <c r="C228" s="24">
        <v>1</v>
      </c>
      <c r="D228" s="24">
        <v>0</v>
      </c>
      <c r="E228" s="24">
        <v>0</v>
      </c>
      <c r="F228" s="24"/>
      <c r="G228" s="25"/>
      <c r="H228" s="26" t="s">
        <v>46</v>
      </c>
      <c r="I228" s="74"/>
    </row>
    <row r="229" spans="1:9" ht="30.75" thickBot="1">
      <c r="A229" s="42">
        <v>2</v>
      </c>
      <c r="B229" s="43">
        <v>1</v>
      </c>
      <c r="C229" s="43">
        <v>1</v>
      </c>
      <c r="D229" s="43">
        <v>2</v>
      </c>
      <c r="E229" s="43">
        <v>0</v>
      </c>
      <c r="F229" s="43"/>
      <c r="G229" s="69"/>
      <c r="H229" s="70" t="s">
        <v>126</v>
      </c>
      <c r="I229" s="75"/>
    </row>
    <row r="230" spans="1:9" ht="30.75" thickTop="1">
      <c r="A230" s="23">
        <v>2</v>
      </c>
      <c r="B230" s="24">
        <v>1</v>
      </c>
      <c r="C230" s="24">
        <v>1</v>
      </c>
      <c r="D230" s="24">
        <v>2</v>
      </c>
      <c r="E230" s="24">
        <v>0</v>
      </c>
      <c r="F230" s="24"/>
      <c r="G230" s="25"/>
      <c r="H230" s="26" t="s">
        <v>126</v>
      </c>
      <c r="I230" s="74"/>
    </row>
    <row r="231" spans="1:9" ht="14.1" customHeight="1">
      <c r="A231" s="23">
        <v>2</v>
      </c>
      <c r="B231" s="24">
        <v>1</v>
      </c>
      <c r="C231" s="24">
        <v>1</v>
      </c>
      <c r="D231" s="24">
        <v>2</v>
      </c>
      <c r="E231" s="24">
        <v>0</v>
      </c>
      <c r="F231" s="24">
        <v>25</v>
      </c>
      <c r="G231" s="30"/>
      <c r="H231" s="31" t="s">
        <v>175</v>
      </c>
      <c r="I231" s="74"/>
    </row>
    <row r="232" spans="1:9" ht="15" customHeight="1">
      <c r="A232" s="936" t="s">
        <v>176</v>
      </c>
      <c r="B232" s="937"/>
      <c r="C232" s="937"/>
      <c r="D232" s="937"/>
      <c r="E232" s="937"/>
      <c r="F232" s="937"/>
      <c r="G232" s="937"/>
      <c r="H232" s="938"/>
      <c r="I232" s="73"/>
    </row>
    <row r="233" spans="1:9" ht="15">
      <c r="A233" s="76"/>
      <c r="B233" s="77"/>
      <c r="C233" s="77"/>
      <c r="D233" s="77"/>
      <c r="E233" s="77"/>
      <c r="F233" s="77"/>
      <c r="G233" s="18"/>
      <c r="H233" s="38" t="s">
        <v>177</v>
      </c>
      <c r="I233" s="78">
        <v>47151000</v>
      </c>
    </row>
    <row r="234" spans="1:9" ht="15">
      <c r="A234" s="23">
        <v>3</v>
      </c>
      <c r="B234" s="24">
        <v>0</v>
      </c>
      <c r="C234" s="24">
        <v>0</v>
      </c>
      <c r="D234" s="24">
        <v>0</v>
      </c>
      <c r="E234" s="24">
        <v>0</v>
      </c>
      <c r="F234" s="24"/>
      <c r="G234" s="25"/>
      <c r="H234" s="26" t="s">
        <v>178</v>
      </c>
      <c r="I234" s="74"/>
    </row>
    <row r="235" spans="1:9" ht="15">
      <c r="A235" s="23">
        <v>3</v>
      </c>
      <c r="B235" s="24">
        <v>1</v>
      </c>
      <c r="C235" s="24">
        <v>0</v>
      </c>
      <c r="D235" s="24">
        <v>0</v>
      </c>
      <c r="E235" s="24">
        <v>0</v>
      </c>
      <c r="F235" s="24"/>
      <c r="G235" s="25"/>
      <c r="H235" s="26" t="s">
        <v>45</v>
      </c>
      <c r="I235" s="74"/>
    </row>
    <row r="236" spans="1:9" ht="15">
      <c r="A236" s="23">
        <v>3</v>
      </c>
      <c r="B236" s="24">
        <v>1</v>
      </c>
      <c r="C236" s="24">
        <v>1</v>
      </c>
      <c r="D236" s="24">
        <v>0</v>
      </c>
      <c r="E236" s="24">
        <v>0</v>
      </c>
      <c r="F236" s="24"/>
      <c r="G236" s="25"/>
      <c r="H236" s="26" t="s">
        <v>179</v>
      </c>
      <c r="I236" s="74"/>
    </row>
    <row r="237" spans="1:9" ht="15">
      <c r="A237" s="23">
        <v>3</v>
      </c>
      <c r="B237" s="24">
        <v>1</v>
      </c>
      <c r="C237" s="24">
        <v>1</v>
      </c>
      <c r="D237" s="24">
        <v>1</v>
      </c>
      <c r="E237" s="24">
        <v>0</v>
      </c>
      <c r="F237" s="24"/>
      <c r="G237" s="25"/>
      <c r="H237" s="26" t="s">
        <v>180</v>
      </c>
      <c r="I237" s="74"/>
    </row>
    <row r="238" spans="1:9" ht="15">
      <c r="A238" s="23">
        <v>3</v>
      </c>
      <c r="B238" s="24">
        <v>1</v>
      </c>
      <c r="C238" s="24">
        <v>1</v>
      </c>
      <c r="D238" s="24">
        <v>1</v>
      </c>
      <c r="E238" s="24">
        <v>0</v>
      </c>
      <c r="F238" s="24"/>
      <c r="G238" s="25"/>
      <c r="H238" s="26" t="s">
        <v>181</v>
      </c>
      <c r="I238" s="74"/>
    </row>
    <row r="239" spans="1:9" ht="15">
      <c r="A239" s="23">
        <v>3</v>
      </c>
      <c r="B239" s="24">
        <v>1</v>
      </c>
      <c r="C239" s="24">
        <v>1</v>
      </c>
      <c r="D239" s="24">
        <v>1</v>
      </c>
      <c r="E239" s="24">
        <v>1</v>
      </c>
      <c r="F239" s="24">
        <v>26</v>
      </c>
      <c r="G239" s="30"/>
      <c r="H239" s="31" t="s">
        <v>182</v>
      </c>
      <c r="I239" s="74"/>
    </row>
    <row r="240" spans="1:9" ht="15" customHeight="1">
      <c r="A240" s="936" t="s">
        <v>183</v>
      </c>
      <c r="B240" s="937"/>
      <c r="C240" s="937"/>
      <c r="D240" s="937"/>
      <c r="E240" s="937"/>
      <c r="F240" s="937"/>
      <c r="G240" s="937"/>
      <c r="H240" s="938"/>
      <c r="I240" s="74"/>
    </row>
    <row r="241" spans="1:9" ht="15">
      <c r="A241" s="76"/>
      <c r="B241" s="77"/>
      <c r="C241" s="77"/>
      <c r="D241" s="77"/>
      <c r="E241" s="77"/>
      <c r="F241" s="77"/>
      <c r="G241" s="18"/>
      <c r="H241" s="38" t="s">
        <v>184</v>
      </c>
      <c r="I241" s="78">
        <v>2805077157</v>
      </c>
    </row>
    <row r="242" spans="1:9" ht="8.25" customHeight="1" thickBot="1">
      <c r="A242" s="23"/>
      <c r="B242" s="24"/>
      <c r="C242" s="24"/>
      <c r="D242" s="24"/>
      <c r="E242" s="24"/>
      <c r="F242" s="24"/>
      <c r="G242" s="25"/>
      <c r="H242" s="79"/>
      <c r="I242" s="74"/>
    </row>
    <row r="243" spans="1:9" ht="19.5" customHeight="1" thickTop="1" thickBot="1">
      <c r="A243" s="80"/>
      <c r="B243" s="81"/>
      <c r="C243" s="81"/>
      <c r="D243" s="81"/>
      <c r="E243" s="81"/>
      <c r="F243" s="81"/>
      <c r="G243" s="82"/>
      <c r="H243" s="83" t="s">
        <v>14</v>
      </c>
      <c r="I243" s="84">
        <f>I241+I233+I224+I152+I166+I173+I146+I140+I116+I92+I72+I159</f>
        <v>11307589765</v>
      </c>
    </row>
    <row r="244" spans="1:9" ht="13.5" thickTop="1">
      <c r="I244" s="16"/>
    </row>
    <row r="245" spans="1:9">
      <c r="I245" s="16"/>
    </row>
    <row r="246" spans="1:9">
      <c r="I246" s="16"/>
    </row>
  </sheetData>
  <mergeCells count="8">
    <mergeCell ref="A232:H232"/>
    <mergeCell ref="A240:H240"/>
    <mergeCell ref="A1:I1"/>
    <mergeCell ref="A2:I2"/>
    <mergeCell ref="A3:I3"/>
    <mergeCell ref="A4:I4"/>
    <mergeCell ref="A6:H6"/>
    <mergeCell ref="G7:H7"/>
  </mergeCells>
  <printOptions horizontalCentered="1"/>
  <pageMargins left="0.31496062992125984" right="0.31496062992125984" top="0.35433070866141736" bottom="0.35433070866141736" header="0.31496062992125984" footer="0.31496062992125984"/>
  <pageSetup scale="86" orientation="portrait" r:id="rId1"/>
  <headerFooter>
    <oddFooter xml:space="preserve">&amp;C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44"/>
  <sheetViews>
    <sheetView topLeftCell="A22" zoomScaleNormal="100" workbookViewId="0">
      <selection activeCell="B40" sqref="B40"/>
    </sheetView>
  </sheetViews>
  <sheetFormatPr baseColWidth="10" defaultColWidth="11.42578125" defaultRowHeight="12.75"/>
  <cols>
    <col min="1" max="1" width="2.7109375" style="1" customWidth="1"/>
    <col min="2" max="2" width="88.42578125" style="1" customWidth="1"/>
    <col min="3" max="3" width="37.28515625" style="1" customWidth="1"/>
    <col min="4" max="4" width="26.7109375" style="1" customWidth="1"/>
    <col min="5" max="5" width="11.42578125" style="1"/>
    <col min="6" max="6" width="12.7109375" style="1" bestFit="1" customWidth="1"/>
    <col min="7" max="16384" width="11.42578125" style="1"/>
  </cols>
  <sheetData>
    <row r="1" spans="2:8" ht="18">
      <c r="B1" s="86"/>
      <c r="C1" s="2"/>
    </row>
    <row r="2" spans="2:8" ht="16.5">
      <c r="B2" s="948" t="s">
        <v>185</v>
      </c>
      <c r="C2" s="948"/>
    </row>
    <row r="3" spans="2:8" ht="16.5">
      <c r="B3" s="929" t="s">
        <v>1</v>
      </c>
      <c r="C3" s="929"/>
    </row>
    <row r="4" spans="2:8" ht="30.75" customHeight="1">
      <c r="B4" s="946" t="s">
        <v>186</v>
      </c>
      <c r="C4" s="946"/>
    </row>
    <row r="5" spans="2:8" ht="15">
      <c r="B5" s="947" t="s">
        <v>3</v>
      </c>
      <c r="C5" s="947"/>
    </row>
    <row r="6" spans="2:8" ht="23.25" customHeight="1" thickBot="1">
      <c r="B6" s="87"/>
      <c r="C6" s="2"/>
      <c r="F6" s="57"/>
      <c r="G6" s="57"/>
      <c r="H6" s="57"/>
    </row>
    <row r="7" spans="2:8" ht="16.5" thickTop="1" thickBot="1">
      <c r="B7" s="88" t="s">
        <v>187</v>
      </c>
      <c r="C7" s="88" t="s">
        <v>5</v>
      </c>
      <c r="F7" s="57"/>
      <c r="G7" s="57"/>
      <c r="H7" s="57"/>
    </row>
    <row r="8" spans="2:8" ht="18.75" customHeight="1" thickTop="1">
      <c r="B8" s="89" t="s">
        <v>188</v>
      </c>
      <c r="C8" s="90">
        <v>2526044808</v>
      </c>
      <c r="D8" s="16"/>
      <c r="F8" s="91"/>
      <c r="G8" s="57"/>
      <c r="H8" s="57"/>
    </row>
    <row r="9" spans="2:8" ht="14.25">
      <c r="B9" s="89" t="s">
        <v>189</v>
      </c>
      <c r="C9" s="92">
        <v>53302133</v>
      </c>
      <c r="F9" s="91"/>
      <c r="G9" s="57"/>
      <c r="H9" s="57"/>
    </row>
    <row r="10" spans="2:8" ht="14.25">
      <c r="B10" s="89" t="s">
        <v>190</v>
      </c>
      <c r="C10" s="93">
        <v>69582916</v>
      </c>
      <c r="F10" s="91"/>
      <c r="G10" s="57"/>
      <c r="H10" s="57"/>
    </row>
    <row r="11" spans="2:8" ht="19.5" customHeight="1">
      <c r="B11" s="89" t="s">
        <v>191</v>
      </c>
      <c r="C11" s="93">
        <v>29676718</v>
      </c>
      <c r="F11" s="91"/>
      <c r="G11" s="57"/>
      <c r="H11" s="57"/>
    </row>
    <row r="12" spans="2:8" ht="16.5" customHeight="1">
      <c r="B12" s="89" t="s">
        <v>192</v>
      </c>
      <c r="C12" s="93">
        <v>22000000</v>
      </c>
      <c r="F12" s="91"/>
      <c r="G12" s="57"/>
      <c r="H12" s="57"/>
    </row>
    <row r="13" spans="2:8" ht="18" customHeight="1" thickBot="1">
      <c r="B13" s="89" t="s">
        <v>1250</v>
      </c>
      <c r="C13" s="93">
        <f>91252431+13218151</f>
        <v>104470582</v>
      </c>
      <c r="F13" s="57"/>
      <c r="G13" s="57"/>
      <c r="H13" s="57"/>
    </row>
    <row r="14" spans="2:8" ht="17.25" thickTop="1" thickBot="1">
      <c r="B14" s="88" t="s">
        <v>14</v>
      </c>
      <c r="C14" s="94">
        <f>SUM(C8:C13)</f>
        <v>2805077157</v>
      </c>
      <c r="F14" s="57"/>
      <c r="G14" s="57"/>
      <c r="H14" s="57"/>
    </row>
    <row r="15" spans="2:8" ht="13.5" thickTop="1">
      <c r="B15" s="2"/>
      <c r="C15" s="2"/>
    </row>
    <row r="16" spans="2:8" ht="30" customHeight="1">
      <c r="B16" s="949"/>
      <c r="C16" s="949"/>
    </row>
    <row r="17" spans="2:8" ht="30" customHeight="1">
      <c r="B17" s="95"/>
      <c r="C17" s="95"/>
    </row>
    <row r="18" spans="2:8">
      <c r="B18" s="2"/>
      <c r="C18" s="2"/>
    </row>
    <row r="19" spans="2:8" ht="18">
      <c r="B19" s="86"/>
      <c r="C19" s="2"/>
    </row>
    <row r="20" spans="2:8" ht="16.5">
      <c r="B20" s="948" t="s">
        <v>185</v>
      </c>
      <c r="C20" s="948"/>
    </row>
    <row r="21" spans="2:8" ht="16.5">
      <c r="B21" s="929" t="s">
        <v>1</v>
      </c>
      <c r="C21" s="929"/>
    </row>
    <row r="22" spans="2:8" ht="30.75" customHeight="1">
      <c r="B22" s="946" t="s">
        <v>193</v>
      </c>
      <c r="C22" s="946"/>
    </row>
    <row r="23" spans="2:8" ht="15">
      <c r="B23" s="947" t="s">
        <v>3</v>
      </c>
      <c r="C23" s="947"/>
    </row>
    <row r="24" spans="2:8" ht="10.9" customHeight="1">
      <c r="B24" s="87"/>
      <c r="C24" s="2"/>
      <c r="F24" s="57"/>
      <c r="G24" s="57"/>
      <c r="H24" s="57"/>
    </row>
    <row r="25" spans="2:8" ht="13.5" thickBot="1">
      <c r="B25" s="2"/>
      <c r="C25" s="2"/>
    </row>
    <row r="26" spans="2:8" ht="17.25" thickTop="1" thickBot="1">
      <c r="B26" s="19" t="s">
        <v>194</v>
      </c>
      <c r="C26" s="19" t="s">
        <v>195</v>
      </c>
    </row>
    <row r="27" spans="2:8" ht="13.5" thickTop="1">
      <c r="B27" s="96" t="s">
        <v>196</v>
      </c>
      <c r="C27" s="90">
        <v>114987619</v>
      </c>
    </row>
    <row r="28" spans="2:8">
      <c r="B28" s="97" t="s">
        <v>197</v>
      </c>
      <c r="C28" s="93">
        <v>120764360</v>
      </c>
    </row>
    <row r="29" spans="2:8">
      <c r="B29" s="97" t="s">
        <v>198</v>
      </c>
      <c r="C29" s="93">
        <v>700801470</v>
      </c>
    </row>
    <row r="30" spans="2:8">
      <c r="B30" s="97" t="s">
        <v>199</v>
      </c>
      <c r="C30" s="93">
        <v>154837876</v>
      </c>
    </row>
    <row r="31" spans="2:8">
      <c r="B31" s="97" t="s">
        <v>200</v>
      </c>
      <c r="C31" s="93">
        <v>758499482</v>
      </c>
    </row>
    <row r="32" spans="2:8">
      <c r="B32" s="97" t="s">
        <v>201</v>
      </c>
      <c r="C32" s="93">
        <v>215220926</v>
      </c>
    </row>
    <row r="33" spans="2:5">
      <c r="B33" s="97" t="s">
        <v>202</v>
      </c>
      <c r="C33" s="93">
        <v>43411662</v>
      </c>
    </row>
    <row r="34" spans="2:5">
      <c r="B34" s="97" t="s">
        <v>203</v>
      </c>
      <c r="C34" s="93">
        <v>182763513</v>
      </c>
    </row>
    <row r="35" spans="2:5">
      <c r="B35" s="97" t="s">
        <v>204</v>
      </c>
      <c r="C35" s="93">
        <v>113587937</v>
      </c>
      <c r="E35" s="16"/>
    </row>
    <row r="36" spans="2:5">
      <c r="B36" s="97" t="s">
        <v>205</v>
      </c>
      <c r="C36" s="93">
        <v>139386441</v>
      </c>
    </row>
    <row r="37" spans="2:5">
      <c r="B37" s="97" t="s">
        <v>206</v>
      </c>
      <c r="C37" s="93">
        <v>122322585</v>
      </c>
    </row>
    <row r="38" spans="2:5">
      <c r="B38" s="97" t="s">
        <v>207</v>
      </c>
      <c r="C38" s="93">
        <v>39373767</v>
      </c>
    </row>
    <row r="39" spans="2:5">
      <c r="B39" s="97" t="s">
        <v>208</v>
      </c>
      <c r="C39" s="93">
        <v>85901368</v>
      </c>
    </row>
    <row r="40" spans="2:5" ht="13.5" thickBot="1">
      <c r="B40" s="97" t="s">
        <v>1257</v>
      </c>
      <c r="C40" s="93">
        <v>13218151</v>
      </c>
    </row>
    <row r="41" spans="2:5" ht="17.25" thickTop="1" thickBot="1">
      <c r="B41" s="19" t="s">
        <v>14</v>
      </c>
      <c r="C41" s="94">
        <f>SUM(C27:C40)</f>
        <v>2805077157</v>
      </c>
    </row>
    <row r="42" spans="2:5" ht="13.5" thickTop="1"/>
    <row r="44" spans="2:5">
      <c r="C44" s="16"/>
    </row>
  </sheetData>
  <mergeCells count="9">
    <mergeCell ref="B21:C21"/>
    <mergeCell ref="B22:C22"/>
    <mergeCell ref="B23:C23"/>
    <mergeCell ref="B2:C2"/>
    <mergeCell ref="B3:C3"/>
    <mergeCell ref="B4:C4"/>
    <mergeCell ref="B5:C5"/>
    <mergeCell ref="B16:C16"/>
    <mergeCell ref="B20:C20"/>
  </mergeCell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38"/>
  <sheetViews>
    <sheetView zoomScale="110" zoomScaleNormal="110" workbookViewId="0">
      <selection activeCell="C30" sqref="C30"/>
    </sheetView>
  </sheetViews>
  <sheetFormatPr baseColWidth="10" defaultColWidth="11.42578125" defaultRowHeight="12.75"/>
  <cols>
    <col min="1" max="1" width="5.28515625" style="1" customWidth="1"/>
    <col min="2" max="2" width="65" style="1" customWidth="1"/>
    <col min="3" max="4" width="26.7109375" style="1" customWidth="1"/>
    <col min="5" max="5" width="11.42578125" style="1"/>
    <col min="6" max="6" width="12.7109375" style="1" bestFit="1" customWidth="1"/>
    <col min="7" max="16384" width="11.42578125" style="1"/>
  </cols>
  <sheetData>
    <row r="1" spans="2:8" ht="18">
      <c r="B1" s="86"/>
      <c r="C1" s="2"/>
    </row>
    <row r="2" spans="2:8" ht="16.5">
      <c r="B2" s="948" t="s">
        <v>209</v>
      </c>
      <c r="C2" s="948"/>
    </row>
    <row r="3" spans="2:8" ht="16.5">
      <c r="B3" s="929" t="s">
        <v>1</v>
      </c>
      <c r="C3" s="929"/>
    </row>
    <row r="4" spans="2:8" ht="30.75" customHeight="1">
      <c r="B4" s="946" t="s">
        <v>1258</v>
      </c>
      <c r="C4" s="946"/>
    </row>
    <row r="5" spans="2:8" ht="15">
      <c r="B5" s="947" t="s">
        <v>3</v>
      </c>
      <c r="C5" s="947"/>
    </row>
    <row r="6" spans="2:8" ht="23.25" customHeight="1" thickBot="1">
      <c r="B6" s="87"/>
      <c r="C6" s="2"/>
      <c r="F6" s="57"/>
      <c r="G6" s="57"/>
      <c r="H6" s="57"/>
    </row>
    <row r="7" spans="2:8" ht="16.5" thickTop="1" thickBot="1">
      <c r="B7" s="88" t="s">
        <v>187</v>
      </c>
      <c r="C7" s="88" t="s">
        <v>5</v>
      </c>
      <c r="F7" s="57"/>
      <c r="G7" s="57"/>
      <c r="H7" s="57"/>
    </row>
    <row r="8" spans="2:8" ht="27" customHeight="1" thickTop="1">
      <c r="B8" s="89" t="s">
        <v>25</v>
      </c>
      <c r="C8" s="90">
        <v>97771964</v>
      </c>
      <c r="D8" s="16"/>
      <c r="F8" s="91"/>
      <c r="G8" s="57"/>
      <c r="H8" s="57"/>
    </row>
    <row r="9" spans="2:8" ht="14.25">
      <c r="B9" s="89" t="s">
        <v>210</v>
      </c>
      <c r="C9" s="93">
        <v>899039761</v>
      </c>
      <c r="F9" s="91"/>
      <c r="G9" s="57"/>
      <c r="H9" s="57"/>
    </row>
    <row r="10" spans="2:8" ht="26.25" thickBot="1">
      <c r="B10" s="89" t="s">
        <v>211</v>
      </c>
      <c r="C10" s="93">
        <v>695402250</v>
      </c>
      <c r="F10" s="91"/>
      <c r="G10" s="57"/>
      <c r="H10" s="57"/>
    </row>
    <row r="11" spans="2:8" ht="17.25" thickTop="1" thickBot="1">
      <c r="B11" s="88" t="s">
        <v>14</v>
      </c>
      <c r="C11" s="94">
        <f>SUM(C8,C9,C10)</f>
        <v>1692213975</v>
      </c>
      <c r="F11" s="57"/>
      <c r="G11" s="57"/>
      <c r="H11" s="57"/>
    </row>
    <row r="12" spans="2:8" ht="13.5" thickTop="1">
      <c r="B12" s="2"/>
      <c r="C12" s="2"/>
    </row>
    <row r="13" spans="2:8" ht="25.15" customHeight="1">
      <c r="B13" s="2"/>
      <c r="C13" s="2"/>
    </row>
    <row r="14" spans="2:8" ht="18">
      <c r="B14" s="86"/>
      <c r="C14" s="2"/>
    </row>
    <row r="15" spans="2:8" ht="16.5">
      <c r="B15" s="948" t="s">
        <v>209</v>
      </c>
      <c r="C15" s="948"/>
    </row>
    <row r="16" spans="2:8" ht="16.5">
      <c r="B16" s="929" t="s">
        <v>1</v>
      </c>
      <c r="C16" s="929"/>
    </row>
    <row r="17" spans="2:8" ht="30.75" customHeight="1">
      <c r="B17" s="946" t="s">
        <v>212</v>
      </c>
      <c r="C17" s="946"/>
    </row>
    <row r="18" spans="2:8" ht="15">
      <c r="B18" s="947" t="s">
        <v>3</v>
      </c>
      <c r="C18" s="947"/>
    </row>
    <row r="19" spans="2:8" ht="14.45" customHeight="1">
      <c r="B19" s="87"/>
      <c r="C19" s="2"/>
      <c r="F19" s="57"/>
      <c r="G19" s="57"/>
      <c r="H19" s="57"/>
    </row>
    <row r="20" spans="2:8" ht="10.15" customHeight="1" thickBot="1">
      <c r="B20" s="2"/>
      <c r="C20" s="2"/>
    </row>
    <row r="21" spans="2:8" ht="17.25" thickTop="1" thickBot="1">
      <c r="B21" s="19" t="s">
        <v>194</v>
      </c>
      <c r="C21" s="19" t="s">
        <v>195</v>
      </c>
    </row>
    <row r="22" spans="2:8" ht="13.5" thickTop="1">
      <c r="B22" s="96" t="s">
        <v>196</v>
      </c>
      <c r="C22" s="90">
        <v>118719819</v>
      </c>
    </row>
    <row r="23" spans="2:8">
      <c r="B23" s="97" t="s">
        <v>197</v>
      </c>
      <c r="C23" s="93">
        <v>94217016</v>
      </c>
    </row>
    <row r="24" spans="2:8">
      <c r="B24" s="97" t="s">
        <v>198</v>
      </c>
      <c r="C24" s="93">
        <v>339825502</v>
      </c>
    </row>
    <row r="25" spans="2:8">
      <c r="B25" s="97" t="s">
        <v>199</v>
      </c>
      <c r="C25" s="93">
        <v>158613466</v>
      </c>
    </row>
    <row r="26" spans="2:8">
      <c r="B26" s="97" t="s">
        <v>200</v>
      </c>
      <c r="C26" s="93">
        <v>356912001</v>
      </c>
    </row>
    <row r="27" spans="2:8">
      <c r="B27" s="97" t="s">
        <v>201</v>
      </c>
      <c r="C27" s="93">
        <v>153763775</v>
      </c>
    </row>
    <row r="28" spans="2:8">
      <c r="B28" s="97" t="s">
        <v>202</v>
      </c>
      <c r="C28" s="93">
        <v>36980093</v>
      </c>
    </row>
    <row r="29" spans="2:8">
      <c r="B29" s="97" t="s">
        <v>203</v>
      </c>
      <c r="C29" s="93">
        <v>160769484</v>
      </c>
    </row>
    <row r="30" spans="2:8">
      <c r="B30" s="97" t="s">
        <v>204</v>
      </c>
      <c r="C30" s="93">
        <v>64109695</v>
      </c>
    </row>
    <row r="31" spans="2:8">
      <c r="B31" s="97" t="s">
        <v>205</v>
      </c>
      <c r="C31" s="93">
        <v>123220539</v>
      </c>
    </row>
    <row r="32" spans="2:8">
      <c r="B32" s="97" t="s">
        <v>206</v>
      </c>
      <c r="C32" s="93">
        <v>25755592</v>
      </c>
    </row>
    <row r="33" spans="2:3">
      <c r="B33" s="97" t="s">
        <v>207</v>
      </c>
      <c r="C33" s="93">
        <v>30997127</v>
      </c>
    </row>
    <row r="34" spans="2:3" ht="13.5" thickBot="1">
      <c r="B34" s="97" t="s">
        <v>208</v>
      </c>
      <c r="C34" s="93">
        <v>28329866</v>
      </c>
    </row>
    <row r="35" spans="2:3" ht="17.25" thickTop="1" thickBot="1">
      <c r="B35" s="19" t="s">
        <v>14</v>
      </c>
      <c r="C35" s="94">
        <f>SUM(C22:C34)</f>
        <v>1692213975</v>
      </c>
    </row>
    <row r="36" spans="2:3" ht="13.5" thickTop="1"/>
    <row r="38" spans="2:3">
      <c r="C38" s="16"/>
    </row>
  </sheetData>
  <mergeCells count="8">
    <mergeCell ref="B17:C17"/>
    <mergeCell ref="B18:C18"/>
    <mergeCell ref="B2:C2"/>
    <mergeCell ref="B3:C3"/>
    <mergeCell ref="B4:C4"/>
    <mergeCell ref="B5:C5"/>
    <mergeCell ref="B15:C15"/>
    <mergeCell ref="B16:C16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40"/>
  <sheetViews>
    <sheetView topLeftCell="A34" zoomScale="110" zoomScaleNormal="110" workbookViewId="0">
      <selection activeCell="B4" sqref="B4:E4"/>
    </sheetView>
  </sheetViews>
  <sheetFormatPr baseColWidth="10" defaultColWidth="11.42578125" defaultRowHeight="12.75"/>
  <cols>
    <col min="1" max="1" width="11.42578125" style="1"/>
    <col min="2" max="2" width="48.5703125" style="1" customWidth="1"/>
    <col min="3" max="3" width="16.28515625" style="1" customWidth="1"/>
    <col min="4" max="4" width="16.5703125" style="1" customWidth="1"/>
    <col min="5" max="5" width="22.42578125" style="1" bestFit="1" customWidth="1"/>
    <col min="6" max="6" width="21.140625" style="1" bestFit="1" customWidth="1"/>
    <col min="7" max="16384" width="11.42578125" style="1"/>
  </cols>
  <sheetData>
    <row r="2" spans="1:6" ht="16.5">
      <c r="A2" s="2"/>
      <c r="B2" s="953" t="s">
        <v>213</v>
      </c>
      <c r="C2" s="953"/>
      <c r="D2" s="953"/>
      <c r="E2" s="953"/>
      <c r="F2" s="98"/>
    </row>
    <row r="3" spans="1:6" ht="16.5">
      <c r="A3" s="2"/>
      <c r="B3" s="940" t="s">
        <v>1</v>
      </c>
      <c r="C3" s="940"/>
      <c r="D3" s="940"/>
      <c r="E3" s="940"/>
      <c r="F3" s="99"/>
    </row>
    <row r="4" spans="1:6" ht="30" customHeight="1">
      <c r="A4" s="2"/>
      <c r="B4" s="946" t="s">
        <v>1259</v>
      </c>
      <c r="C4" s="946"/>
      <c r="D4" s="946"/>
      <c r="E4" s="946"/>
      <c r="F4" s="100"/>
    </row>
    <row r="5" spans="1:6" ht="15.75">
      <c r="A5" s="2"/>
      <c r="B5" s="954" t="s">
        <v>3</v>
      </c>
      <c r="C5" s="954"/>
      <c r="D5" s="954"/>
      <c r="E5" s="954"/>
      <c r="F5" s="101"/>
    </row>
    <row r="6" spans="1:6" ht="13.5" customHeight="1" thickBot="1">
      <c r="A6" s="2"/>
      <c r="B6" s="2"/>
      <c r="C6" s="2"/>
      <c r="D6" s="2"/>
      <c r="E6" s="2"/>
      <c r="F6" s="2"/>
    </row>
    <row r="7" spans="1:6" ht="17.25" thickTop="1" thickBot="1">
      <c r="A7" s="2" t="s">
        <v>106</v>
      </c>
      <c r="B7" s="955" t="s">
        <v>187</v>
      </c>
      <c r="C7" s="956"/>
      <c r="D7" s="957"/>
      <c r="E7" s="102" t="s">
        <v>5</v>
      </c>
      <c r="F7" s="2"/>
    </row>
    <row r="8" spans="1:6" ht="19.149999999999999" customHeight="1" thickTop="1">
      <c r="A8" s="2"/>
      <c r="B8" s="950" t="s">
        <v>214</v>
      </c>
      <c r="C8" s="951"/>
      <c r="D8" s="952"/>
      <c r="E8" s="103">
        <v>12300000</v>
      </c>
      <c r="F8" s="2"/>
    </row>
    <row r="9" spans="1:6" ht="18.75" customHeight="1">
      <c r="A9" s="2"/>
      <c r="B9" s="959" t="s">
        <v>215</v>
      </c>
      <c r="C9" s="960"/>
      <c r="D9" s="961"/>
      <c r="E9" s="103">
        <v>16166000</v>
      </c>
      <c r="F9" s="2"/>
    </row>
    <row r="10" spans="1:6" ht="33.75" customHeight="1" thickBot="1">
      <c r="A10" s="2"/>
      <c r="B10" s="962" t="s">
        <v>216</v>
      </c>
      <c r="C10" s="963"/>
      <c r="D10" s="964"/>
      <c r="E10" s="103">
        <v>18685000</v>
      </c>
      <c r="F10" s="2"/>
    </row>
    <row r="11" spans="1:6" ht="17.25" thickTop="1" thickBot="1">
      <c r="A11" s="2"/>
      <c r="B11" s="965" t="s">
        <v>14</v>
      </c>
      <c r="C11" s="966"/>
      <c r="D11" s="967"/>
      <c r="E11" s="104">
        <f>SUM(E8:E10)</f>
        <v>47151000</v>
      </c>
      <c r="F11" s="2"/>
    </row>
    <row r="12" spans="1:6" ht="16.5" thickTop="1">
      <c r="A12" s="2"/>
      <c r="B12" s="105"/>
      <c r="C12" s="106"/>
      <c r="D12" s="2"/>
      <c r="E12" s="2"/>
      <c r="F12" s="2"/>
    </row>
    <row r="13" spans="1:6" ht="15.75">
      <c r="A13" s="2"/>
      <c r="B13" s="105"/>
      <c r="C13" s="106"/>
      <c r="D13" s="2"/>
      <c r="E13" s="2"/>
      <c r="F13" s="2"/>
    </row>
    <row r="14" spans="1:6" ht="15.75">
      <c r="A14" s="2"/>
      <c r="B14" s="105"/>
      <c r="C14" s="106"/>
      <c r="D14" s="2"/>
      <c r="E14" s="2"/>
      <c r="F14" s="2"/>
    </row>
    <row r="15" spans="1:6" ht="16.5">
      <c r="A15" s="2"/>
      <c r="B15" s="953" t="s">
        <v>217</v>
      </c>
      <c r="C15" s="953"/>
      <c r="D15" s="953"/>
      <c r="E15" s="953"/>
      <c r="F15" s="98"/>
    </row>
    <row r="16" spans="1:6" ht="21" customHeight="1">
      <c r="A16" s="2"/>
      <c r="B16" s="940" t="s">
        <v>1</v>
      </c>
      <c r="C16" s="940"/>
      <c r="D16" s="940"/>
      <c r="E16" s="940"/>
      <c r="F16" s="99"/>
    </row>
    <row r="17" spans="1:6" ht="31.5" customHeight="1">
      <c r="A17" s="2"/>
      <c r="B17" s="946" t="s">
        <v>218</v>
      </c>
      <c r="C17" s="946"/>
      <c r="D17" s="946"/>
      <c r="E17" s="946"/>
      <c r="F17" s="100"/>
    </row>
    <row r="18" spans="1:6" ht="15">
      <c r="A18" s="2"/>
      <c r="B18" s="947" t="s">
        <v>3</v>
      </c>
      <c r="C18" s="947"/>
      <c r="D18" s="947"/>
      <c r="E18" s="947"/>
      <c r="F18" s="101"/>
    </row>
    <row r="19" spans="1:6" ht="9.75" customHeight="1" thickBot="1">
      <c r="A19" s="2"/>
      <c r="B19" s="105"/>
      <c r="C19" s="106"/>
      <c r="D19" s="2"/>
      <c r="E19" s="2"/>
      <c r="F19" s="2"/>
    </row>
    <row r="20" spans="1:6" ht="17.25" thickTop="1" thickBot="1">
      <c r="A20" s="2"/>
      <c r="B20" s="955" t="s">
        <v>187</v>
      </c>
      <c r="C20" s="956"/>
      <c r="D20" s="957"/>
      <c r="E20" s="102" t="s">
        <v>5</v>
      </c>
      <c r="F20" s="2"/>
    </row>
    <row r="21" spans="1:6" ht="23.1" customHeight="1" thickTop="1" thickBot="1">
      <c r="A21" s="2"/>
      <c r="B21" s="968" t="s">
        <v>219</v>
      </c>
      <c r="C21" s="969"/>
      <c r="D21" s="970"/>
      <c r="E21" s="103">
        <v>2355000</v>
      </c>
      <c r="F21" s="2"/>
    </row>
    <row r="22" spans="1:6" ht="21" customHeight="1" thickTop="1" thickBot="1">
      <c r="A22" s="2"/>
      <c r="B22" s="965" t="s">
        <v>14</v>
      </c>
      <c r="C22" s="966"/>
      <c r="D22" s="967"/>
      <c r="E22" s="104">
        <f>SUM(E21:E21)</f>
        <v>2355000</v>
      </c>
      <c r="F22" s="2"/>
    </row>
    <row r="23" spans="1:6" ht="13.5" thickTop="1">
      <c r="A23" s="2"/>
      <c r="B23" s="2"/>
      <c r="C23" s="2"/>
      <c r="D23" s="2"/>
      <c r="E23" s="2"/>
      <c r="F23" s="2"/>
    </row>
    <row r="24" spans="1:6">
      <c r="A24" s="2"/>
      <c r="B24" s="2"/>
      <c r="C24" s="2"/>
      <c r="D24" s="2"/>
      <c r="E24" s="2"/>
      <c r="F24" s="2"/>
    </row>
    <row r="25" spans="1:6">
      <c r="A25" s="2"/>
      <c r="B25" s="2"/>
      <c r="C25" s="2"/>
      <c r="D25" s="2"/>
      <c r="E25" s="2"/>
      <c r="F25" s="2"/>
    </row>
    <row r="26" spans="1:6">
      <c r="A26" s="2"/>
      <c r="B26" s="2"/>
      <c r="C26" s="2"/>
      <c r="D26" s="2"/>
      <c r="E26" s="2"/>
      <c r="F26" s="2"/>
    </row>
    <row r="27" spans="1:6" ht="16.5">
      <c r="A27" s="971" t="s">
        <v>220</v>
      </c>
      <c r="B27" s="971"/>
      <c r="C27" s="971"/>
      <c r="D27" s="971"/>
      <c r="E27" s="971"/>
      <c r="F27" s="971"/>
    </row>
    <row r="28" spans="1:6" ht="16.5">
      <c r="A28" s="958" t="s">
        <v>1</v>
      </c>
      <c r="B28" s="958"/>
      <c r="C28" s="958"/>
      <c r="D28" s="958"/>
      <c r="E28" s="958"/>
      <c r="F28" s="958"/>
    </row>
    <row r="29" spans="1:6" ht="16.5">
      <c r="A29" s="958" t="s">
        <v>221</v>
      </c>
      <c r="B29" s="958"/>
      <c r="C29" s="958"/>
      <c r="D29" s="958"/>
      <c r="E29" s="958"/>
      <c r="F29" s="958"/>
    </row>
    <row r="30" spans="1:6" ht="18">
      <c r="A30" s="2"/>
      <c r="B30" s="978"/>
      <c r="C30" s="978"/>
      <c r="D30" s="978"/>
      <c r="E30" s="978"/>
      <c r="F30" s="978"/>
    </row>
    <row r="31" spans="1:6" ht="4.9000000000000004" customHeight="1" thickBot="1">
      <c r="A31" s="2"/>
      <c r="B31" s="107"/>
      <c r="C31" s="108"/>
      <c r="D31" s="109"/>
      <c r="E31" s="109"/>
      <c r="F31" s="108"/>
    </row>
    <row r="32" spans="1:6" ht="48" thickTop="1">
      <c r="A32" s="979" t="s">
        <v>222</v>
      </c>
      <c r="B32" s="980"/>
      <c r="C32" s="110" t="s">
        <v>223</v>
      </c>
      <c r="D32" s="111" t="s">
        <v>224</v>
      </c>
      <c r="E32" s="112" t="s">
        <v>225</v>
      </c>
      <c r="F32" s="113" t="s">
        <v>226</v>
      </c>
    </row>
    <row r="33" spans="1:6" ht="30.6" customHeight="1">
      <c r="A33" s="972" t="s">
        <v>227</v>
      </c>
      <c r="B33" s="973"/>
      <c r="C33" s="114" t="s">
        <v>228</v>
      </c>
      <c r="D33" s="115">
        <v>80065</v>
      </c>
      <c r="E33" s="116">
        <v>505799154</v>
      </c>
      <c r="F33" s="117">
        <v>12300000</v>
      </c>
    </row>
    <row r="34" spans="1:6" ht="19.149999999999999" customHeight="1">
      <c r="A34" s="972" t="s">
        <v>229</v>
      </c>
      <c r="B34" s="973"/>
      <c r="C34" s="114" t="s">
        <v>228</v>
      </c>
      <c r="D34" s="118">
        <v>80383</v>
      </c>
      <c r="E34" s="117">
        <v>90427387.049999997</v>
      </c>
      <c r="F34" s="119">
        <v>6000000</v>
      </c>
    </row>
    <row r="35" spans="1:6" ht="28.9" customHeight="1">
      <c r="A35" s="972" t="s">
        <v>230</v>
      </c>
      <c r="B35" s="973"/>
      <c r="C35" s="114" t="s">
        <v>228</v>
      </c>
      <c r="D35" s="120">
        <v>80067</v>
      </c>
      <c r="E35" s="116">
        <v>132666385.95999999</v>
      </c>
      <c r="F35" s="119">
        <v>10166000</v>
      </c>
    </row>
    <row r="36" spans="1:6" ht="31.15" customHeight="1">
      <c r="A36" s="972" t="s">
        <v>231</v>
      </c>
      <c r="B36" s="973"/>
      <c r="C36" s="114" t="s">
        <v>232</v>
      </c>
      <c r="D36" s="115">
        <v>2652</v>
      </c>
      <c r="E36" s="116">
        <v>14320189.48</v>
      </c>
      <c r="F36" s="117">
        <v>18685000</v>
      </c>
    </row>
    <row r="37" spans="1:6" ht="31.15" customHeight="1">
      <c r="A37" s="972" t="s">
        <v>233</v>
      </c>
      <c r="B37" s="973"/>
      <c r="C37" s="114" t="s">
        <v>234</v>
      </c>
      <c r="D37" s="118">
        <v>3089</v>
      </c>
      <c r="E37" s="116">
        <v>115344462.12</v>
      </c>
      <c r="F37" s="117">
        <v>0</v>
      </c>
    </row>
    <row r="38" spans="1:6" ht="26.25" customHeight="1" thickBot="1">
      <c r="A38" s="974" t="s">
        <v>235</v>
      </c>
      <c r="B38" s="975"/>
      <c r="C38" s="121" t="s">
        <v>236</v>
      </c>
      <c r="D38" s="118">
        <v>4111191</v>
      </c>
      <c r="E38" s="122">
        <v>96485993.629999995</v>
      </c>
      <c r="F38" s="117">
        <v>14298999</v>
      </c>
    </row>
    <row r="39" spans="1:6" ht="17.25" thickTop="1" thickBot="1">
      <c r="A39" s="976" t="s">
        <v>14</v>
      </c>
      <c r="B39" s="977"/>
      <c r="C39" s="81"/>
      <c r="D39" s="925"/>
      <c r="E39" s="123">
        <f>SUM(E33:E38)</f>
        <v>955043572.24000001</v>
      </c>
      <c r="F39" s="123">
        <f>SUM(F33:F38)</f>
        <v>61449999</v>
      </c>
    </row>
    <row r="40" spans="1:6" ht="13.5" thickTop="1"/>
  </sheetData>
  <mergeCells count="28">
    <mergeCell ref="A36:B36"/>
    <mergeCell ref="A37:B37"/>
    <mergeCell ref="A38:B38"/>
    <mergeCell ref="A39:B39"/>
    <mergeCell ref="A29:F29"/>
    <mergeCell ref="B30:F30"/>
    <mergeCell ref="A32:B32"/>
    <mergeCell ref="A33:B33"/>
    <mergeCell ref="A34:B34"/>
    <mergeCell ref="A35:B35"/>
    <mergeCell ref="A28:F28"/>
    <mergeCell ref="B9:D9"/>
    <mergeCell ref="B10:D10"/>
    <mergeCell ref="B11:D11"/>
    <mergeCell ref="B15:E15"/>
    <mergeCell ref="B16:E16"/>
    <mergeCell ref="B17:E17"/>
    <mergeCell ref="B18:E18"/>
    <mergeCell ref="B20:D20"/>
    <mergeCell ref="B21:D21"/>
    <mergeCell ref="B22:D22"/>
    <mergeCell ref="A27:F27"/>
    <mergeCell ref="B8:D8"/>
    <mergeCell ref="B2:E2"/>
    <mergeCell ref="B3:E3"/>
    <mergeCell ref="B4:E4"/>
    <mergeCell ref="B5:E5"/>
    <mergeCell ref="B7:D7"/>
  </mergeCells>
  <printOptions horizontalCentered="1"/>
  <pageMargins left="0.31496062992125984" right="0.31496062992125984" top="0.35433070866141736" bottom="0.35433070866141736" header="0.31496062992125984" footer="0.31496062992125984"/>
  <pageSetup scale="73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0"/>
  <sheetViews>
    <sheetView topLeftCell="A16" zoomScale="90" zoomScaleNormal="90" workbookViewId="0">
      <selection activeCell="A11" sqref="A11:C11"/>
    </sheetView>
  </sheetViews>
  <sheetFormatPr baseColWidth="10" defaultColWidth="11.42578125" defaultRowHeight="12.75"/>
  <cols>
    <col min="1" max="1" width="57.140625" style="1" customWidth="1"/>
    <col min="2" max="2" width="17" style="1" customWidth="1"/>
    <col min="3" max="3" width="15.140625" style="1" customWidth="1"/>
    <col min="4" max="4" width="14.28515625" style="1" customWidth="1"/>
    <col min="5" max="5" width="11.42578125" style="1"/>
    <col min="6" max="6" width="12" style="1" bestFit="1" customWidth="1"/>
    <col min="7" max="256" width="11.42578125" style="1"/>
    <col min="257" max="257" width="47.42578125" style="1" customWidth="1"/>
    <col min="258" max="258" width="20.7109375" style="1" customWidth="1"/>
    <col min="259" max="259" width="15.140625" style="1" customWidth="1"/>
    <col min="260" max="260" width="14.28515625" style="1" customWidth="1"/>
    <col min="261" max="261" width="11.42578125" style="1"/>
    <col min="262" max="262" width="12" style="1" bestFit="1" customWidth="1"/>
    <col min="263" max="512" width="11.42578125" style="1"/>
    <col min="513" max="513" width="47.42578125" style="1" customWidth="1"/>
    <col min="514" max="514" width="20.7109375" style="1" customWidth="1"/>
    <col min="515" max="515" width="15.140625" style="1" customWidth="1"/>
    <col min="516" max="516" width="14.28515625" style="1" customWidth="1"/>
    <col min="517" max="517" width="11.42578125" style="1"/>
    <col min="518" max="518" width="12" style="1" bestFit="1" customWidth="1"/>
    <col min="519" max="768" width="11.42578125" style="1"/>
    <col min="769" max="769" width="47.42578125" style="1" customWidth="1"/>
    <col min="770" max="770" width="20.7109375" style="1" customWidth="1"/>
    <col min="771" max="771" width="15.140625" style="1" customWidth="1"/>
    <col min="772" max="772" width="14.28515625" style="1" customWidth="1"/>
    <col min="773" max="773" width="11.42578125" style="1"/>
    <col min="774" max="774" width="12" style="1" bestFit="1" customWidth="1"/>
    <col min="775" max="1024" width="11.42578125" style="1"/>
    <col min="1025" max="1025" width="47.42578125" style="1" customWidth="1"/>
    <col min="1026" max="1026" width="20.7109375" style="1" customWidth="1"/>
    <col min="1027" max="1027" width="15.140625" style="1" customWidth="1"/>
    <col min="1028" max="1028" width="14.28515625" style="1" customWidth="1"/>
    <col min="1029" max="1029" width="11.42578125" style="1"/>
    <col min="1030" max="1030" width="12" style="1" bestFit="1" customWidth="1"/>
    <col min="1031" max="1280" width="11.42578125" style="1"/>
    <col min="1281" max="1281" width="47.42578125" style="1" customWidth="1"/>
    <col min="1282" max="1282" width="20.7109375" style="1" customWidth="1"/>
    <col min="1283" max="1283" width="15.140625" style="1" customWidth="1"/>
    <col min="1284" max="1284" width="14.28515625" style="1" customWidth="1"/>
    <col min="1285" max="1285" width="11.42578125" style="1"/>
    <col min="1286" max="1286" width="12" style="1" bestFit="1" customWidth="1"/>
    <col min="1287" max="1536" width="11.42578125" style="1"/>
    <col min="1537" max="1537" width="47.42578125" style="1" customWidth="1"/>
    <col min="1538" max="1538" width="20.7109375" style="1" customWidth="1"/>
    <col min="1539" max="1539" width="15.140625" style="1" customWidth="1"/>
    <col min="1540" max="1540" width="14.28515625" style="1" customWidth="1"/>
    <col min="1541" max="1541" width="11.42578125" style="1"/>
    <col min="1542" max="1542" width="12" style="1" bestFit="1" customWidth="1"/>
    <col min="1543" max="1792" width="11.42578125" style="1"/>
    <col min="1793" max="1793" width="47.42578125" style="1" customWidth="1"/>
    <col min="1794" max="1794" width="20.7109375" style="1" customWidth="1"/>
    <col min="1795" max="1795" width="15.140625" style="1" customWidth="1"/>
    <col min="1796" max="1796" width="14.28515625" style="1" customWidth="1"/>
    <col min="1797" max="1797" width="11.42578125" style="1"/>
    <col min="1798" max="1798" width="12" style="1" bestFit="1" customWidth="1"/>
    <col min="1799" max="2048" width="11.42578125" style="1"/>
    <col min="2049" max="2049" width="47.42578125" style="1" customWidth="1"/>
    <col min="2050" max="2050" width="20.7109375" style="1" customWidth="1"/>
    <col min="2051" max="2051" width="15.140625" style="1" customWidth="1"/>
    <col min="2052" max="2052" width="14.28515625" style="1" customWidth="1"/>
    <col min="2053" max="2053" width="11.42578125" style="1"/>
    <col min="2054" max="2054" width="12" style="1" bestFit="1" customWidth="1"/>
    <col min="2055" max="2304" width="11.42578125" style="1"/>
    <col min="2305" max="2305" width="47.42578125" style="1" customWidth="1"/>
    <col min="2306" max="2306" width="20.7109375" style="1" customWidth="1"/>
    <col min="2307" max="2307" width="15.140625" style="1" customWidth="1"/>
    <col min="2308" max="2308" width="14.28515625" style="1" customWidth="1"/>
    <col min="2309" max="2309" width="11.42578125" style="1"/>
    <col min="2310" max="2310" width="12" style="1" bestFit="1" customWidth="1"/>
    <col min="2311" max="2560" width="11.42578125" style="1"/>
    <col min="2561" max="2561" width="47.42578125" style="1" customWidth="1"/>
    <col min="2562" max="2562" width="20.7109375" style="1" customWidth="1"/>
    <col min="2563" max="2563" width="15.140625" style="1" customWidth="1"/>
    <col min="2564" max="2564" width="14.28515625" style="1" customWidth="1"/>
    <col min="2565" max="2565" width="11.42578125" style="1"/>
    <col min="2566" max="2566" width="12" style="1" bestFit="1" customWidth="1"/>
    <col min="2567" max="2816" width="11.42578125" style="1"/>
    <col min="2817" max="2817" width="47.42578125" style="1" customWidth="1"/>
    <col min="2818" max="2818" width="20.7109375" style="1" customWidth="1"/>
    <col min="2819" max="2819" width="15.140625" style="1" customWidth="1"/>
    <col min="2820" max="2820" width="14.28515625" style="1" customWidth="1"/>
    <col min="2821" max="2821" width="11.42578125" style="1"/>
    <col min="2822" max="2822" width="12" style="1" bestFit="1" customWidth="1"/>
    <col min="2823" max="3072" width="11.42578125" style="1"/>
    <col min="3073" max="3073" width="47.42578125" style="1" customWidth="1"/>
    <col min="3074" max="3074" width="20.7109375" style="1" customWidth="1"/>
    <col min="3075" max="3075" width="15.140625" style="1" customWidth="1"/>
    <col min="3076" max="3076" width="14.28515625" style="1" customWidth="1"/>
    <col min="3077" max="3077" width="11.42578125" style="1"/>
    <col min="3078" max="3078" width="12" style="1" bestFit="1" customWidth="1"/>
    <col min="3079" max="3328" width="11.42578125" style="1"/>
    <col min="3329" max="3329" width="47.42578125" style="1" customWidth="1"/>
    <col min="3330" max="3330" width="20.7109375" style="1" customWidth="1"/>
    <col min="3331" max="3331" width="15.140625" style="1" customWidth="1"/>
    <col min="3332" max="3332" width="14.28515625" style="1" customWidth="1"/>
    <col min="3333" max="3333" width="11.42578125" style="1"/>
    <col min="3334" max="3334" width="12" style="1" bestFit="1" customWidth="1"/>
    <col min="3335" max="3584" width="11.42578125" style="1"/>
    <col min="3585" max="3585" width="47.42578125" style="1" customWidth="1"/>
    <col min="3586" max="3586" width="20.7109375" style="1" customWidth="1"/>
    <col min="3587" max="3587" width="15.140625" style="1" customWidth="1"/>
    <col min="3588" max="3588" width="14.28515625" style="1" customWidth="1"/>
    <col min="3589" max="3589" width="11.42578125" style="1"/>
    <col min="3590" max="3590" width="12" style="1" bestFit="1" customWidth="1"/>
    <col min="3591" max="3840" width="11.42578125" style="1"/>
    <col min="3841" max="3841" width="47.42578125" style="1" customWidth="1"/>
    <col min="3842" max="3842" width="20.7109375" style="1" customWidth="1"/>
    <col min="3843" max="3843" width="15.140625" style="1" customWidth="1"/>
    <col min="3844" max="3844" width="14.28515625" style="1" customWidth="1"/>
    <col min="3845" max="3845" width="11.42578125" style="1"/>
    <col min="3846" max="3846" width="12" style="1" bestFit="1" customWidth="1"/>
    <col min="3847" max="4096" width="11.42578125" style="1"/>
    <col min="4097" max="4097" width="47.42578125" style="1" customWidth="1"/>
    <col min="4098" max="4098" width="20.7109375" style="1" customWidth="1"/>
    <col min="4099" max="4099" width="15.140625" style="1" customWidth="1"/>
    <col min="4100" max="4100" width="14.28515625" style="1" customWidth="1"/>
    <col min="4101" max="4101" width="11.42578125" style="1"/>
    <col min="4102" max="4102" width="12" style="1" bestFit="1" customWidth="1"/>
    <col min="4103" max="4352" width="11.42578125" style="1"/>
    <col min="4353" max="4353" width="47.42578125" style="1" customWidth="1"/>
    <col min="4354" max="4354" width="20.7109375" style="1" customWidth="1"/>
    <col min="4355" max="4355" width="15.140625" style="1" customWidth="1"/>
    <col min="4356" max="4356" width="14.28515625" style="1" customWidth="1"/>
    <col min="4357" max="4357" width="11.42578125" style="1"/>
    <col min="4358" max="4358" width="12" style="1" bestFit="1" customWidth="1"/>
    <col min="4359" max="4608" width="11.42578125" style="1"/>
    <col min="4609" max="4609" width="47.42578125" style="1" customWidth="1"/>
    <col min="4610" max="4610" width="20.7109375" style="1" customWidth="1"/>
    <col min="4611" max="4611" width="15.140625" style="1" customWidth="1"/>
    <col min="4612" max="4612" width="14.28515625" style="1" customWidth="1"/>
    <col min="4613" max="4613" width="11.42578125" style="1"/>
    <col min="4614" max="4614" width="12" style="1" bestFit="1" customWidth="1"/>
    <col min="4615" max="4864" width="11.42578125" style="1"/>
    <col min="4865" max="4865" width="47.42578125" style="1" customWidth="1"/>
    <col min="4866" max="4866" width="20.7109375" style="1" customWidth="1"/>
    <col min="4867" max="4867" width="15.140625" style="1" customWidth="1"/>
    <col min="4868" max="4868" width="14.28515625" style="1" customWidth="1"/>
    <col min="4869" max="4869" width="11.42578125" style="1"/>
    <col min="4870" max="4870" width="12" style="1" bestFit="1" customWidth="1"/>
    <col min="4871" max="5120" width="11.42578125" style="1"/>
    <col min="5121" max="5121" width="47.42578125" style="1" customWidth="1"/>
    <col min="5122" max="5122" width="20.7109375" style="1" customWidth="1"/>
    <col min="5123" max="5123" width="15.140625" style="1" customWidth="1"/>
    <col min="5124" max="5124" width="14.28515625" style="1" customWidth="1"/>
    <col min="5125" max="5125" width="11.42578125" style="1"/>
    <col min="5126" max="5126" width="12" style="1" bestFit="1" customWidth="1"/>
    <col min="5127" max="5376" width="11.42578125" style="1"/>
    <col min="5377" max="5377" width="47.42578125" style="1" customWidth="1"/>
    <col min="5378" max="5378" width="20.7109375" style="1" customWidth="1"/>
    <col min="5379" max="5379" width="15.140625" style="1" customWidth="1"/>
    <col min="5380" max="5380" width="14.28515625" style="1" customWidth="1"/>
    <col min="5381" max="5381" width="11.42578125" style="1"/>
    <col min="5382" max="5382" width="12" style="1" bestFit="1" customWidth="1"/>
    <col min="5383" max="5632" width="11.42578125" style="1"/>
    <col min="5633" max="5633" width="47.42578125" style="1" customWidth="1"/>
    <col min="5634" max="5634" width="20.7109375" style="1" customWidth="1"/>
    <col min="5635" max="5635" width="15.140625" style="1" customWidth="1"/>
    <col min="5636" max="5636" width="14.28515625" style="1" customWidth="1"/>
    <col min="5637" max="5637" width="11.42578125" style="1"/>
    <col min="5638" max="5638" width="12" style="1" bestFit="1" customWidth="1"/>
    <col min="5639" max="5888" width="11.42578125" style="1"/>
    <col min="5889" max="5889" width="47.42578125" style="1" customWidth="1"/>
    <col min="5890" max="5890" width="20.7109375" style="1" customWidth="1"/>
    <col min="5891" max="5891" width="15.140625" style="1" customWidth="1"/>
    <col min="5892" max="5892" width="14.28515625" style="1" customWidth="1"/>
    <col min="5893" max="5893" width="11.42578125" style="1"/>
    <col min="5894" max="5894" width="12" style="1" bestFit="1" customWidth="1"/>
    <col min="5895" max="6144" width="11.42578125" style="1"/>
    <col min="6145" max="6145" width="47.42578125" style="1" customWidth="1"/>
    <col min="6146" max="6146" width="20.7109375" style="1" customWidth="1"/>
    <col min="6147" max="6147" width="15.140625" style="1" customWidth="1"/>
    <col min="6148" max="6148" width="14.28515625" style="1" customWidth="1"/>
    <col min="6149" max="6149" width="11.42578125" style="1"/>
    <col min="6150" max="6150" width="12" style="1" bestFit="1" customWidth="1"/>
    <col min="6151" max="6400" width="11.42578125" style="1"/>
    <col min="6401" max="6401" width="47.42578125" style="1" customWidth="1"/>
    <col min="6402" max="6402" width="20.7109375" style="1" customWidth="1"/>
    <col min="6403" max="6403" width="15.140625" style="1" customWidth="1"/>
    <col min="6404" max="6404" width="14.28515625" style="1" customWidth="1"/>
    <col min="6405" max="6405" width="11.42578125" style="1"/>
    <col min="6406" max="6406" width="12" style="1" bestFit="1" customWidth="1"/>
    <col min="6407" max="6656" width="11.42578125" style="1"/>
    <col min="6657" max="6657" width="47.42578125" style="1" customWidth="1"/>
    <col min="6658" max="6658" width="20.7109375" style="1" customWidth="1"/>
    <col min="6659" max="6659" width="15.140625" style="1" customWidth="1"/>
    <col min="6660" max="6660" width="14.28515625" style="1" customWidth="1"/>
    <col min="6661" max="6661" width="11.42578125" style="1"/>
    <col min="6662" max="6662" width="12" style="1" bestFit="1" customWidth="1"/>
    <col min="6663" max="6912" width="11.42578125" style="1"/>
    <col min="6913" max="6913" width="47.42578125" style="1" customWidth="1"/>
    <col min="6914" max="6914" width="20.7109375" style="1" customWidth="1"/>
    <col min="6915" max="6915" width="15.140625" style="1" customWidth="1"/>
    <col min="6916" max="6916" width="14.28515625" style="1" customWidth="1"/>
    <col min="6917" max="6917" width="11.42578125" style="1"/>
    <col min="6918" max="6918" width="12" style="1" bestFit="1" customWidth="1"/>
    <col min="6919" max="7168" width="11.42578125" style="1"/>
    <col min="7169" max="7169" width="47.42578125" style="1" customWidth="1"/>
    <col min="7170" max="7170" width="20.7109375" style="1" customWidth="1"/>
    <col min="7171" max="7171" width="15.140625" style="1" customWidth="1"/>
    <col min="7172" max="7172" width="14.28515625" style="1" customWidth="1"/>
    <col min="7173" max="7173" width="11.42578125" style="1"/>
    <col min="7174" max="7174" width="12" style="1" bestFit="1" customWidth="1"/>
    <col min="7175" max="7424" width="11.42578125" style="1"/>
    <col min="7425" max="7425" width="47.42578125" style="1" customWidth="1"/>
    <col min="7426" max="7426" width="20.7109375" style="1" customWidth="1"/>
    <col min="7427" max="7427" width="15.140625" style="1" customWidth="1"/>
    <col min="7428" max="7428" width="14.28515625" style="1" customWidth="1"/>
    <col min="7429" max="7429" width="11.42578125" style="1"/>
    <col min="7430" max="7430" width="12" style="1" bestFit="1" customWidth="1"/>
    <col min="7431" max="7680" width="11.42578125" style="1"/>
    <col min="7681" max="7681" width="47.42578125" style="1" customWidth="1"/>
    <col min="7682" max="7682" width="20.7109375" style="1" customWidth="1"/>
    <col min="7683" max="7683" width="15.140625" style="1" customWidth="1"/>
    <col min="7684" max="7684" width="14.28515625" style="1" customWidth="1"/>
    <col min="7685" max="7685" width="11.42578125" style="1"/>
    <col min="7686" max="7686" width="12" style="1" bestFit="1" customWidth="1"/>
    <col min="7687" max="7936" width="11.42578125" style="1"/>
    <col min="7937" max="7937" width="47.42578125" style="1" customWidth="1"/>
    <col min="7938" max="7938" width="20.7109375" style="1" customWidth="1"/>
    <col min="7939" max="7939" width="15.140625" style="1" customWidth="1"/>
    <col min="7940" max="7940" width="14.28515625" style="1" customWidth="1"/>
    <col min="7941" max="7941" width="11.42578125" style="1"/>
    <col min="7942" max="7942" width="12" style="1" bestFit="1" customWidth="1"/>
    <col min="7943" max="8192" width="11.42578125" style="1"/>
    <col min="8193" max="8193" width="47.42578125" style="1" customWidth="1"/>
    <col min="8194" max="8194" width="20.7109375" style="1" customWidth="1"/>
    <col min="8195" max="8195" width="15.140625" style="1" customWidth="1"/>
    <col min="8196" max="8196" width="14.28515625" style="1" customWidth="1"/>
    <col min="8197" max="8197" width="11.42578125" style="1"/>
    <col min="8198" max="8198" width="12" style="1" bestFit="1" customWidth="1"/>
    <col min="8199" max="8448" width="11.42578125" style="1"/>
    <col min="8449" max="8449" width="47.42578125" style="1" customWidth="1"/>
    <col min="8450" max="8450" width="20.7109375" style="1" customWidth="1"/>
    <col min="8451" max="8451" width="15.140625" style="1" customWidth="1"/>
    <col min="8452" max="8452" width="14.28515625" style="1" customWidth="1"/>
    <col min="8453" max="8453" width="11.42578125" style="1"/>
    <col min="8454" max="8454" width="12" style="1" bestFit="1" customWidth="1"/>
    <col min="8455" max="8704" width="11.42578125" style="1"/>
    <col min="8705" max="8705" width="47.42578125" style="1" customWidth="1"/>
    <col min="8706" max="8706" width="20.7109375" style="1" customWidth="1"/>
    <col min="8707" max="8707" width="15.140625" style="1" customWidth="1"/>
    <col min="8708" max="8708" width="14.28515625" style="1" customWidth="1"/>
    <col min="8709" max="8709" width="11.42578125" style="1"/>
    <col min="8710" max="8710" width="12" style="1" bestFit="1" customWidth="1"/>
    <col min="8711" max="8960" width="11.42578125" style="1"/>
    <col min="8961" max="8961" width="47.42578125" style="1" customWidth="1"/>
    <col min="8962" max="8962" width="20.7109375" style="1" customWidth="1"/>
    <col min="8963" max="8963" width="15.140625" style="1" customWidth="1"/>
    <col min="8964" max="8964" width="14.28515625" style="1" customWidth="1"/>
    <col min="8965" max="8965" width="11.42578125" style="1"/>
    <col min="8966" max="8966" width="12" style="1" bestFit="1" customWidth="1"/>
    <col min="8967" max="9216" width="11.42578125" style="1"/>
    <col min="9217" max="9217" width="47.42578125" style="1" customWidth="1"/>
    <col min="9218" max="9218" width="20.7109375" style="1" customWidth="1"/>
    <col min="9219" max="9219" width="15.140625" style="1" customWidth="1"/>
    <col min="9220" max="9220" width="14.28515625" style="1" customWidth="1"/>
    <col min="9221" max="9221" width="11.42578125" style="1"/>
    <col min="9222" max="9222" width="12" style="1" bestFit="1" customWidth="1"/>
    <col min="9223" max="9472" width="11.42578125" style="1"/>
    <col min="9473" max="9473" width="47.42578125" style="1" customWidth="1"/>
    <col min="9474" max="9474" width="20.7109375" style="1" customWidth="1"/>
    <col min="9475" max="9475" width="15.140625" style="1" customWidth="1"/>
    <col min="9476" max="9476" width="14.28515625" style="1" customWidth="1"/>
    <col min="9477" max="9477" width="11.42578125" style="1"/>
    <col min="9478" max="9478" width="12" style="1" bestFit="1" customWidth="1"/>
    <col min="9479" max="9728" width="11.42578125" style="1"/>
    <col min="9729" max="9729" width="47.42578125" style="1" customWidth="1"/>
    <col min="9730" max="9730" width="20.7109375" style="1" customWidth="1"/>
    <col min="9731" max="9731" width="15.140625" style="1" customWidth="1"/>
    <col min="9732" max="9732" width="14.28515625" style="1" customWidth="1"/>
    <col min="9733" max="9733" width="11.42578125" style="1"/>
    <col min="9734" max="9734" width="12" style="1" bestFit="1" customWidth="1"/>
    <col min="9735" max="9984" width="11.42578125" style="1"/>
    <col min="9985" max="9985" width="47.42578125" style="1" customWidth="1"/>
    <col min="9986" max="9986" width="20.7109375" style="1" customWidth="1"/>
    <col min="9987" max="9987" width="15.140625" style="1" customWidth="1"/>
    <col min="9988" max="9988" width="14.28515625" style="1" customWidth="1"/>
    <col min="9989" max="9989" width="11.42578125" style="1"/>
    <col min="9990" max="9990" width="12" style="1" bestFit="1" customWidth="1"/>
    <col min="9991" max="10240" width="11.42578125" style="1"/>
    <col min="10241" max="10241" width="47.42578125" style="1" customWidth="1"/>
    <col min="10242" max="10242" width="20.7109375" style="1" customWidth="1"/>
    <col min="10243" max="10243" width="15.140625" style="1" customWidth="1"/>
    <col min="10244" max="10244" width="14.28515625" style="1" customWidth="1"/>
    <col min="10245" max="10245" width="11.42578125" style="1"/>
    <col min="10246" max="10246" width="12" style="1" bestFit="1" customWidth="1"/>
    <col min="10247" max="10496" width="11.42578125" style="1"/>
    <col min="10497" max="10497" width="47.42578125" style="1" customWidth="1"/>
    <col min="10498" max="10498" width="20.7109375" style="1" customWidth="1"/>
    <col min="10499" max="10499" width="15.140625" style="1" customWidth="1"/>
    <col min="10500" max="10500" width="14.28515625" style="1" customWidth="1"/>
    <col min="10501" max="10501" width="11.42578125" style="1"/>
    <col min="10502" max="10502" width="12" style="1" bestFit="1" customWidth="1"/>
    <col min="10503" max="10752" width="11.42578125" style="1"/>
    <col min="10753" max="10753" width="47.42578125" style="1" customWidth="1"/>
    <col min="10754" max="10754" width="20.7109375" style="1" customWidth="1"/>
    <col min="10755" max="10755" width="15.140625" style="1" customWidth="1"/>
    <col min="10756" max="10756" width="14.28515625" style="1" customWidth="1"/>
    <col min="10757" max="10757" width="11.42578125" style="1"/>
    <col min="10758" max="10758" width="12" style="1" bestFit="1" customWidth="1"/>
    <col min="10759" max="11008" width="11.42578125" style="1"/>
    <col min="11009" max="11009" width="47.42578125" style="1" customWidth="1"/>
    <col min="11010" max="11010" width="20.7109375" style="1" customWidth="1"/>
    <col min="11011" max="11011" width="15.140625" style="1" customWidth="1"/>
    <col min="11012" max="11012" width="14.28515625" style="1" customWidth="1"/>
    <col min="11013" max="11013" width="11.42578125" style="1"/>
    <col min="11014" max="11014" width="12" style="1" bestFit="1" customWidth="1"/>
    <col min="11015" max="11264" width="11.42578125" style="1"/>
    <col min="11265" max="11265" width="47.42578125" style="1" customWidth="1"/>
    <col min="11266" max="11266" width="20.7109375" style="1" customWidth="1"/>
    <col min="11267" max="11267" width="15.140625" style="1" customWidth="1"/>
    <col min="11268" max="11268" width="14.28515625" style="1" customWidth="1"/>
    <col min="11269" max="11269" width="11.42578125" style="1"/>
    <col min="11270" max="11270" width="12" style="1" bestFit="1" customWidth="1"/>
    <col min="11271" max="11520" width="11.42578125" style="1"/>
    <col min="11521" max="11521" width="47.42578125" style="1" customWidth="1"/>
    <col min="11522" max="11522" width="20.7109375" style="1" customWidth="1"/>
    <col min="11523" max="11523" width="15.140625" style="1" customWidth="1"/>
    <col min="11524" max="11524" width="14.28515625" style="1" customWidth="1"/>
    <col min="11525" max="11525" width="11.42578125" style="1"/>
    <col min="11526" max="11526" width="12" style="1" bestFit="1" customWidth="1"/>
    <col min="11527" max="11776" width="11.42578125" style="1"/>
    <col min="11777" max="11777" width="47.42578125" style="1" customWidth="1"/>
    <col min="11778" max="11778" width="20.7109375" style="1" customWidth="1"/>
    <col min="11779" max="11779" width="15.140625" style="1" customWidth="1"/>
    <col min="11780" max="11780" width="14.28515625" style="1" customWidth="1"/>
    <col min="11781" max="11781" width="11.42578125" style="1"/>
    <col min="11782" max="11782" width="12" style="1" bestFit="1" customWidth="1"/>
    <col min="11783" max="12032" width="11.42578125" style="1"/>
    <col min="12033" max="12033" width="47.42578125" style="1" customWidth="1"/>
    <col min="12034" max="12034" width="20.7109375" style="1" customWidth="1"/>
    <col min="12035" max="12035" width="15.140625" style="1" customWidth="1"/>
    <col min="12036" max="12036" width="14.28515625" style="1" customWidth="1"/>
    <col min="12037" max="12037" width="11.42578125" style="1"/>
    <col min="12038" max="12038" width="12" style="1" bestFit="1" customWidth="1"/>
    <col min="12039" max="12288" width="11.42578125" style="1"/>
    <col min="12289" max="12289" width="47.42578125" style="1" customWidth="1"/>
    <col min="12290" max="12290" width="20.7109375" style="1" customWidth="1"/>
    <col min="12291" max="12291" width="15.140625" style="1" customWidth="1"/>
    <col min="12292" max="12292" width="14.28515625" style="1" customWidth="1"/>
    <col min="12293" max="12293" width="11.42578125" style="1"/>
    <col min="12294" max="12294" width="12" style="1" bestFit="1" customWidth="1"/>
    <col min="12295" max="12544" width="11.42578125" style="1"/>
    <col min="12545" max="12545" width="47.42578125" style="1" customWidth="1"/>
    <col min="12546" max="12546" width="20.7109375" style="1" customWidth="1"/>
    <col min="12547" max="12547" width="15.140625" style="1" customWidth="1"/>
    <col min="12548" max="12548" width="14.28515625" style="1" customWidth="1"/>
    <col min="12549" max="12549" width="11.42578125" style="1"/>
    <col min="12550" max="12550" width="12" style="1" bestFit="1" customWidth="1"/>
    <col min="12551" max="12800" width="11.42578125" style="1"/>
    <col min="12801" max="12801" width="47.42578125" style="1" customWidth="1"/>
    <col min="12802" max="12802" width="20.7109375" style="1" customWidth="1"/>
    <col min="12803" max="12803" width="15.140625" style="1" customWidth="1"/>
    <col min="12804" max="12804" width="14.28515625" style="1" customWidth="1"/>
    <col min="12805" max="12805" width="11.42578125" style="1"/>
    <col min="12806" max="12806" width="12" style="1" bestFit="1" customWidth="1"/>
    <col min="12807" max="13056" width="11.42578125" style="1"/>
    <col min="13057" max="13057" width="47.42578125" style="1" customWidth="1"/>
    <col min="13058" max="13058" width="20.7109375" style="1" customWidth="1"/>
    <col min="13059" max="13059" width="15.140625" style="1" customWidth="1"/>
    <col min="13060" max="13060" width="14.28515625" style="1" customWidth="1"/>
    <col min="13061" max="13061" width="11.42578125" style="1"/>
    <col min="13062" max="13062" width="12" style="1" bestFit="1" customWidth="1"/>
    <col min="13063" max="13312" width="11.42578125" style="1"/>
    <col min="13313" max="13313" width="47.42578125" style="1" customWidth="1"/>
    <col min="13314" max="13314" width="20.7109375" style="1" customWidth="1"/>
    <col min="13315" max="13315" width="15.140625" style="1" customWidth="1"/>
    <col min="13316" max="13316" width="14.28515625" style="1" customWidth="1"/>
    <col min="13317" max="13317" width="11.42578125" style="1"/>
    <col min="13318" max="13318" width="12" style="1" bestFit="1" customWidth="1"/>
    <col min="13319" max="13568" width="11.42578125" style="1"/>
    <col min="13569" max="13569" width="47.42578125" style="1" customWidth="1"/>
    <col min="13570" max="13570" width="20.7109375" style="1" customWidth="1"/>
    <col min="13571" max="13571" width="15.140625" style="1" customWidth="1"/>
    <col min="13572" max="13572" width="14.28515625" style="1" customWidth="1"/>
    <col min="13573" max="13573" width="11.42578125" style="1"/>
    <col min="13574" max="13574" width="12" style="1" bestFit="1" customWidth="1"/>
    <col min="13575" max="13824" width="11.42578125" style="1"/>
    <col min="13825" max="13825" width="47.42578125" style="1" customWidth="1"/>
    <col min="13826" max="13826" width="20.7109375" style="1" customWidth="1"/>
    <col min="13827" max="13827" width="15.140625" style="1" customWidth="1"/>
    <col min="13828" max="13828" width="14.28515625" style="1" customWidth="1"/>
    <col min="13829" max="13829" width="11.42578125" style="1"/>
    <col min="13830" max="13830" width="12" style="1" bestFit="1" customWidth="1"/>
    <col min="13831" max="14080" width="11.42578125" style="1"/>
    <col min="14081" max="14081" width="47.42578125" style="1" customWidth="1"/>
    <col min="14082" max="14082" width="20.7109375" style="1" customWidth="1"/>
    <col min="14083" max="14083" width="15.140625" style="1" customWidth="1"/>
    <col min="14084" max="14084" width="14.28515625" style="1" customWidth="1"/>
    <col min="14085" max="14085" width="11.42578125" style="1"/>
    <col min="14086" max="14086" width="12" style="1" bestFit="1" customWidth="1"/>
    <col min="14087" max="14336" width="11.42578125" style="1"/>
    <col min="14337" max="14337" width="47.42578125" style="1" customWidth="1"/>
    <col min="14338" max="14338" width="20.7109375" style="1" customWidth="1"/>
    <col min="14339" max="14339" width="15.140625" style="1" customWidth="1"/>
    <col min="14340" max="14340" width="14.28515625" style="1" customWidth="1"/>
    <col min="14341" max="14341" width="11.42578125" style="1"/>
    <col min="14342" max="14342" width="12" style="1" bestFit="1" customWidth="1"/>
    <col min="14343" max="14592" width="11.42578125" style="1"/>
    <col min="14593" max="14593" width="47.42578125" style="1" customWidth="1"/>
    <col min="14594" max="14594" width="20.7109375" style="1" customWidth="1"/>
    <col min="14595" max="14595" width="15.140625" style="1" customWidth="1"/>
    <col min="14596" max="14596" width="14.28515625" style="1" customWidth="1"/>
    <col min="14597" max="14597" width="11.42578125" style="1"/>
    <col min="14598" max="14598" width="12" style="1" bestFit="1" customWidth="1"/>
    <col min="14599" max="14848" width="11.42578125" style="1"/>
    <col min="14849" max="14849" width="47.42578125" style="1" customWidth="1"/>
    <col min="14850" max="14850" width="20.7109375" style="1" customWidth="1"/>
    <col min="14851" max="14851" width="15.140625" style="1" customWidth="1"/>
    <col min="14852" max="14852" width="14.28515625" style="1" customWidth="1"/>
    <col min="14853" max="14853" width="11.42578125" style="1"/>
    <col min="14854" max="14854" width="12" style="1" bestFit="1" customWidth="1"/>
    <col min="14855" max="15104" width="11.42578125" style="1"/>
    <col min="15105" max="15105" width="47.42578125" style="1" customWidth="1"/>
    <col min="15106" max="15106" width="20.7109375" style="1" customWidth="1"/>
    <col min="15107" max="15107" width="15.140625" style="1" customWidth="1"/>
    <col min="15108" max="15108" width="14.28515625" style="1" customWidth="1"/>
    <col min="15109" max="15109" width="11.42578125" style="1"/>
    <col min="15110" max="15110" width="12" style="1" bestFit="1" customWidth="1"/>
    <col min="15111" max="15360" width="11.42578125" style="1"/>
    <col min="15361" max="15361" width="47.42578125" style="1" customWidth="1"/>
    <col min="15362" max="15362" width="20.7109375" style="1" customWidth="1"/>
    <col min="15363" max="15363" width="15.140625" style="1" customWidth="1"/>
    <col min="15364" max="15364" width="14.28515625" style="1" customWidth="1"/>
    <col min="15365" max="15365" width="11.42578125" style="1"/>
    <col min="15366" max="15366" width="12" style="1" bestFit="1" customWidth="1"/>
    <col min="15367" max="15616" width="11.42578125" style="1"/>
    <col min="15617" max="15617" width="47.42578125" style="1" customWidth="1"/>
    <col min="15618" max="15618" width="20.7109375" style="1" customWidth="1"/>
    <col min="15619" max="15619" width="15.140625" style="1" customWidth="1"/>
    <col min="15620" max="15620" width="14.28515625" style="1" customWidth="1"/>
    <col min="15621" max="15621" width="11.42578125" style="1"/>
    <col min="15622" max="15622" width="12" style="1" bestFit="1" customWidth="1"/>
    <col min="15623" max="15872" width="11.42578125" style="1"/>
    <col min="15873" max="15873" width="47.42578125" style="1" customWidth="1"/>
    <col min="15874" max="15874" width="20.7109375" style="1" customWidth="1"/>
    <col min="15875" max="15875" width="15.140625" style="1" customWidth="1"/>
    <col min="15876" max="15876" width="14.28515625" style="1" customWidth="1"/>
    <col min="15877" max="15877" width="11.42578125" style="1"/>
    <col min="15878" max="15878" width="12" style="1" bestFit="1" customWidth="1"/>
    <col min="15879" max="16128" width="11.42578125" style="1"/>
    <col min="16129" max="16129" width="47.42578125" style="1" customWidth="1"/>
    <col min="16130" max="16130" width="20.7109375" style="1" customWidth="1"/>
    <col min="16131" max="16131" width="15.140625" style="1" customWidth="1"/>
    <col min="16132" max="16132" width="14.28515625" style="1" customWidth="1"/>
    <col min="16133" max="16133" width="11.42578125" style="1"/>
    <col min="16134" max="16134" width="12" style="1" bestFit="1" customWidth="1"/>
    <col min="16135" max="16384" width="11.42578125" style="1"/>
  </cols>
  <sheetData>
    <row r="1" spans="1:5">
      <c r="A1" s="2"/>
      <c r="B1" s="2"/>
      <c r="C1" s="2"/>
      <c r="D1" s="2"/>
    </row>
    <row r="2" spans="1:5" ht="23.25" customHeight="1">
      <c r="A2" s="953" t="s">
        <v>237</v>
      </c>
      <c r="B2" s="953"/>
      <c r="C2" s="953"/>
      <c r="D2" s="953"/>
    </row>
    <row r="3" spans="1:5" ht="23.25" customHeight="1">
      <c r="A3" s="940" t="s">
        <v>1</v>
      </c>
      <c r="B3" s="940"/>
      <c r="C3" s="940"/>
      <c r="D3" s="940"/>
    </row>
    <row r="4" spans="1:5" ht="18" customHeight="1">
      <c r="A4" s="946" t="s">
        <v>238</v>
      </c>
      <c r="B4" s="946"/>
      <c r="C4" s="946"/>
      <c r="D4" s="946"/>
    </row>
    <row r="5" spans="1:5" ht="15.75">
      <c r="A5" s="954" t="s">
        <v>3</v>
      </c>
      <c r="B5" s="954"/>
      <c r="C5" s="954"/>
      <c r="D5" s="954"/>
    </row>
    <row r="6" spans="1:5" ht="15.75" thickBot="1">
      <c r="A6" s="124"/>
      <c r="B6" s="124"/>
      <c r="C6" s="124"/>
      <c r="D6" s="2"/>
    </row>
    <row r="7" spans="1:5" ht="17.25" thickTop="1" thickBot="1">
      <c r="A7" s="984" t="s">
        <v>187</v>
      </c>
      <c r="B7" s="985"/>
      <c r="C7" s="986"/>
      <c r="D7" s="102" t="s">
        <v>5</v>
      </c>
    </row>
    <row r="8" spans="1:5" ht="15.75" thickTop="1">
      <c r="A8" s="987"/>
      <c r="B8" s="988"/>
      <c r="C8" s="989"/>
      <c r="D8" s="125"/>
    </row>
    <row r="9" spans="1:5" ht="15">
      <c r="A9" s="990" t="s">
        <v>239</v>
      </c>
      <c r="B9" s="991"/>
      <c r="C9" s="992"/>
      <c r="D9" s="126"/>
    </row>
    <row r="10" spans="1:5" ht="3.75" customHeight="1">
      <c r="A10" s="993"/>
      <c r="B10" s="994"/>
      <c r="C10" s="995"/>
      <c r="D10" s="127"/>
    </row>
    <row r="11" spans="1:5" ht="15.75" customHeight="1">
      <c r="A11" s="996" t="s">
        <v>240</v>
      </c>
      <c r="B11" s="997"/>
      <c r="C11" s="998"/>
      <c r="D11" s="128">
        <v>50000000</v>
      </c>
    </row>
    <row r="12" spans="1:5" ht="5.25" customHeight="1">
      <c r="A12" s="993"/>
      <c r="B12" s="994"/>
      <c r="C12" s="995"/>
      <c r="D12" s="125"/>
    </row>
    <row r="13" spans="1:5" ht="15">
      <c r="A13" s="996" t="s">
        <v>241</v>
      </c>
      <c r="B13" s="997"/>
      <c r="C13" s="998"/>
      <c r="D13" s="129">
        <f>SUM(D14:D16)</f>
        <v>223144349</v>
      </c>
      <c r="E13" s="130"/>
    </row>
    <row r="14" spans="1:5" ht="13.15" customHeight="1">
      <c r="A14" s="981" t="s">
        <v>242</v>
      </c>
      <c r="B14" s="982"/>
      <c r="C14" s="983"/>
      <c r="D14" s="131">
        <v>49584189</v>
      </c>
      <c r="E14" s="130"/>
    </row>
    <row r="15" spans="1:5">
      <c r="A15" s="981" t="s">
        <v>243</v>
      </c>
      <c r="B15" s="982"/>
      <c r="C15" s="983"/>
      <c r="D15" s="131">
        <v>133382936</v>
      </c>
      <c r="E15" s="130"/>
    </row>
    <row r="16" spans="1:5" ht="18" customHeight="1">
      <c r="A16" s="981" t="s">
        <v>244</v>
      </c>
      <c r="B16" s="982"/>
      <c r="C16" s="983"/>
      <c r="D16" s="132">
        <v>40177224</v>
      </c>
      <c r="E16" s="130"/>
    </row>
    <row r="17" spans="1:4" ht="15">
      <c r="A17" s="993"/>
      <c r="B17" s="994"/>
      <c r="C17" s="995"/>
      <c r="D17" s="133"/>
    </row>
    <row r="18" spans="1:4" ht="15.75" thickBot="1">
      <c r="A18" s="1002"/>
      <c r="B18" s="1003"/>
      <c r="C18" s="1004"/>
      <c r="D18" s="125"/>
    </row>
    <row r="19" spans="1:4" ht="17.25" thickTop="1" thickBot="1">
      <c r="A19" s="984" t="s">
        <v>14</v>
      </c>
      <c r="B19" s="985"/>
      <c r="C19" s="986"/>
      <c r="D19" s="104">
        <f>D11+D13</f>
        <v>273144349</v>
      </c>
    </row>
    <row r="20" spans="1:4" ht="15.75" thickTop="1">
      <c r="A20" s="134"/>
      <c r="B20" s="106"/>
      <c r="C20" s="106"/>
      <c r="D20" s="2"/>
    </row>
    <row r="21" spans="1:4" ht="15.75">
      <c r="A21" s="105"/>
      <c r="B21" s="106"/>
      <c r="C21" s="106"/>
      <c r="D21" s="2"/>
    </row>
    <row r="22" spans="1:4">
      <c r="A22" s="2"/>
      <c r="B22" s="106"/>
      <c r="C22" s="106"/>
      <c r="D22" s="2"/>
    </row>
    <row r="23" spans="1:4">
      <c r="A23" s="2"/>
      <c r="B23" s="106"/>
      <c r="C23" s="106"/>
      <c r="D23" s="2"/>
    </row>
    <row r="24" spans="1:4" ht="6" customHeight="1">
      <c r="A24" s="135"/>
      <c r="B24" s="136"/>
      <c r="C24" s="136"/>
      <c r="D24" s="135"/>
    </row>
    <row r="25" spans="1:4" ht="16.5">
      <c r="A25" s="1005" t="s">
        <v>245</v>
      </c>
      <c r="B25" s="1005"/>
      <c r="C25" s="1005"/>
      <c r="D25" s="1005"/>
    </row>
    <row r="26" spans="1:4" ht="16.5">
      <c r="A26" s="999" t="s">
        <v>1</v>
      </c>
      <c r="B26" s="999"/>
      <c r="C26" s="999"/>
      <c r="D26" s="999"/>
    </row>
    <row r="27" spans="1:4" ht="16.5">
      <c r="A27" s="1000" t="s">
        <v>246</v>
      </c>
      <c r="B27" s="1000"/>
      <c r="C27" s="1000"/>
      <c r="D27" s="1000"/>
    </row>
    <row r="28" spans="1:4" ht="15.75">
      <c r="A28" s="1001" t="s">
        <v>3</v>
      </c>
      <c r="B28" s="1001"/>
      <c r="C28" s="1001"/>
      <c r="D28" s="1001"/>
    </row>
    <row r="29" spans="1:4" ht="9" customHeight="1">
      <c r="A29" s="135"/>
      <c r="B29" s="136"/>
      <c r="C29" s="136"/>
      <c r="D29" s="135"/>
    </row>
    <row r="30" spans="1:4" ht="7.5" customHeight="1" thickBot="1">
      <c r="A30" s="135"/>
      <c r="B30" s="135"/>
      <c r="C30" s="135"/>
      <c r="D30" s="135"/>
    </row>
    <row r="31" spans="1:4" ht="24" customHeight="1" thickTop="1" thickBot="1">
      <c r="A31" s="227" t="s">
        <v>247</v>
      </c>
      <c r="B31" s="102" t="s">
        <v>248</v>
      </c>
      <c r="C31" s="102" t="s">
        <v>249</v>
      </c>
      <c r="D31" s="102" t="s">
        <v>14</v>
      </c>
    </row>
    <row r="32" spans="1:4" ht="15.75" thickTop="1">
      <c r="A32" s="137"/>
      <c r="B32" s="138"/>
      <c r="C32" s="138"/>
      <c r="D32" s="138"/>
    </row>
    <row r="33" spans="1:6" ht="21" customHeight="1">
      <c r="A33" s="139" t="s">
        <v>250</v>
      </c>
      <c r="B33" s="140"/>
      <c r="C33" s="140"/>
      <c r="D33" s="141"/>
    </row>
    <row r="34" spans="1:6">
      <c r="A34" s="142" t="s">
        <v>251</v>
      </c>
      <c r="B34" s="143">
        <v>49584189</v>
      </c>
      <c r="C34" s="143">
        <v>133382936</v>
      </c>
      <c r="D34" s="144">
        <v>182967125</v>
      </c>
    </row>
    <row r="35" spans="1:6">
      <c r="A35" s="142" t="s">
        <v>252</v>
      </c>
      <c r="B35" s="143">
        <v>0</v>
      </c>
      <c r="C35" s="143">
        <v>0</v>
      </c>
      <c r="D35" s="144">
        <v>0</v>
      </c>
      <c r="F35" s="16"/>
    </row>
    <row r="36" spans="1:6">
      <c r="A36" s="142" t="s">
        <v>253</v>
      </c>
      <c r="B36" s="143">
        <v>0</v>
      </c>
      <c r="C36" s="143">
        <v>40177224</v>
      </c>
      <c r="D36" s="144">
        <v>40177224</v>
      </c>
    </row>
    <row r="37" spans="1:6" ht="15">
      <c r="A37" s="137"/>
      <c r="B37" s="145"/>
      <c r="C37" s="145"/>
      <c r="D37" s="145"/>
    </row>
    <row r="38" spans="1:6" ht="15.75" thickBot="1">
      <c r="A38" s="137"/>
      <c r="B38" s="138"/>
      <c r="C38" s="138"/>
      <c r="D38" s="138"/>
    </row>
    <row r="39" spans="1:6" ht="17.25" thickTop="1" thickBot="1">
      <c r="A39" s="872" t="s">
        <v>14</v>
      </c>
      <c r="B39" s="873">
        <f>B34+B35+B36</f>
        <v>49584189</v>
      </c>
      <c r="C39" s="873">
        <f>C34+C35+C36</f>
        <v>173560160</v>
      </c>
      <c r="D39" s="873">
        <f>D34+D35+D36</f>
        <v>223144349</v>
      </c>
    </row>
    <row r="40" spans="1:6" ht="13.5" thickTop="1"/>
  </sheetData>
  <mergeCells count="21">
    <mergeCell ref="A26:D26"/>
    <mergeCell ref="A27:D27"/>
    <mergeCell ref="A28:D28"/>
    <mergeCell ref="A15:C15"/>
    <mergeCell ref="A16:C16"/>
    <mergeCell ref="A17:C17"/>
    <mergeCell ref="A18:C18"/>
    <mergeCell ref="A19:C19"/>
    <mergeCell ref="A25:D25"/>
    <mergeCell ref="A14:C14"/>
    <mergeCell ref="A2:D2"/>
    <mergeCell ref="A3:D3"/>
    <mergeCell ref="A4:D4"/>
    <mergeCell ref="A5:D5"/>
    <mergeCell ref="A7:C7"/>
    <mergeCell ref="A8:C8"/>
    <mergeCell ref="A9:C9"/>
    <mergeCell ref="A10:C10"/>
    <mergeCell ref="A11:C11"/>
    <mergeCell ref="A12:C12"/>
    <mergeCell ref="A13:C13"/>
  </mergeCells>
  <printOptions horizontalCentered="1"/>
  <pageMargins left="0.31496062992125984" right="0.31496062992125984" top="0.35433070866141736" bottom="0.35433070866141736" header="0.31496062992125984" footer="0.31496062992125984"/>
  <pageSetup scale="9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Q53"/>
  <sheetViews>
    <sheetView topLeftCell="A46" zoomScale="80" zoomScaleNormal="80" workbookViewId="0">
      <selection activeCell="C20" sqref="C20"/>
    </sheetView>
  </sheetViews>
  <sheetFormatPr baseColWidth="10" defaultColWidth="11.42578125" defaultRowHeight="12.75"/>
  <cols>
    <col min="1" max="1" width="4" style="1" customWidth="1"/>
    <col min="2" max="2" width="4.85546875" style="1" customWidth="1"/>
    <col min="3" max="3" width="48.42578125" style="1" customWidth="1"/>
    <col min="4" max="4" width="17.85546875" style="1" bestFit="1" customWidth="1"/>
    <col min="5" max="5" width="15.28515625" style="1" customWidth="1"/>
    <col min="6" max="6" width="21.140625" style="1" customWidth="1"/>
    <col min="7" max="7" width="20.85546875" style="1" customWidth="1"/>
    <col min="8" max="8" width="22.28515625" style="1" customWidth="1"/>
    <col min="9" max="9" width="14.5703125" style="1" customWidth="1"/>
    <col min="10" max="10" width="16.28515625" style="1" customWidth="1"/>
    <col min="11" max="11" width="19.140625" style="1" customWidth="1"/>
    <col min="12" max="12" width="25.42578125" style="1" bestFit="1" customWidth="1"/>
    <col min="13" max="13" width="11" style="147" customWidth="1"/>
    <col min="14" max="14" width="11.5703125" style="148" customWidth="1"/>
    <col min="15" max="15" width="15.85546875" style="148" customWidth="1"/>
    <col min="16" max="16" width="16.28515625" style="1" customWidth="1"/>
    <col min="17" max="17" width="34" style="1" customWidth="1"/>
    <col min="18" max="256" width="11.42578125" style="1"/>
    <col min="257" max="257" width="4" style="1" customWidth="1"/>
    <col min="258" max="258" width="4.85546875" style="1" customWidth="1"/>
    <col min="259" max="259" width="36.42578125" style="1" customWidth="1"/>
    <col min="260" max="260" width="17.85546875" style="1" bestFit="1" customWidth="1"/>
    <col min="261" max="261" width="15.28515625" style="1" customWidth="1"/>
    <col min="262" max="262" width="20.140625" style="1" customWidth="1"/>
    <col min="263" max="264" width="19.42578125" style="1" customWidth="1"/>
    <col min="265" max="265" width="12.140625" style="1" bestFit="1" customWidth="1"/>
    <col min="266" max="266" width="14.85546875" style="1" customWidth="1"/>
    <col min="267" max="267" width="15.42578125" style="1" customWidth="1"/>
    <col min="268" max="268" width="23.5703125" style="1" customWidth="1"/>
    <col min="269" max="269" width="11" style="1" customWidth="1"/>
    <col min="270" max="270" width="10.7109375" style="1" customWidth="1"/>
    <col min="271" max="271" width="14.5703125" style="1" customWidth="1"/>
    <col min="272" max="272" width="16.28515625" style="1" customWidth="1"/>
    <col min="273" max="273" width="34" style="1" customWidth="1"/>
    <col min="274" max="512" width="11.42578125" style="1"/>
    <col min="513" max="513" width="4" style="1" customWidth="1"/>
    <col min="514" max="514" width="4.85546875" style="1" customWidth="1"/>
    <col min="515" max="515" width="36.42578125" style="1" customWidth="1"/>
    <col min="516" max="516" width="17.85546875" style="1" bestFit="1" customWidth="1"/>
    <col min="517" max="517" width="15.28515625" style="1" customWidth="1"/>
    <col min="518" max="518" width="20.140625" style="1" customWidth="1"/>
    <col min="519" max="520" width="19.42578125" style="1" customWidth="1"/>
    <col min="521" max="521" width="12.140625" style="1" bestFit="1" customWidth="1"/>
    <col min="522" max="522" width="14.85546875" style="1" customWidth="1"/>
    <col min="523" max="523" width="15.42578125" style="1" customWidth="1"/>
    <col min="524" max="524" width="23.5703125" style="1" customWidth="1"/>
    <col min="525" max="525" width="11" style="1" customWidth="1"/>
    <col min="526" max="526" width="10.7109375" style="1" customWidth="1"/>
    <col min="527" max="527" width="14.5703125" style="1" customWidth="1"/>
    <col min="528" max="528" width="16.28515625" style="1" customWidth="1"/>
    <col min="529" max="529" width="34" style="1" customWidth="1"/>
    <col min="530" max="768" width="11.42578125" style="1"/>
    <col min="769" max="769" width="4" style="1" customWidth="1"/>
    <col min="770" max="770" width="4.85546875" style="1" customWidth="1"/>
    <col min="771" max="771" width="36.42578125" style="1" customWidth="1"/>
    <col min="772" max="772" width="17.85546875" style="1" bestFit="1" customWidth="1"/>
    <col min="773" max="773" width="15.28515625" style="1" customWidth="1"/>
    <col min="774" max="774" width="20.140625" style="1" customWidth="1"/>
    <col min="775" max="776" width="19.42578125" style="1" customWidth="1"/>
    <col min="777" max="777" width="12.140625" style="1" bestFit="1" customWidth="1"/>
    <col min="778" max="778" width="14.85546875" style="1" customWidth="1"/>
    <col min="779" max="779" width="15.42578125" style="1" customWidth="1"/>
    <col min="780" max="780" width="23.5703125" style="1" customWidth="1"/>
    <col min="781" max="781" width="11" style="1" customWidth="1"/>
    <col min="782" max="782" width="10.7109375" style="1" customWidth="1"/>
    <col min="783" max="783" width="14.5703125" style="1" customWidth="1"/>
    <col min="784" max="784" width="16.28515625" style="1" customWidth="1"/>
    <col min="785" max="785" width="34" style="1" customWidth="1"/>
    <col min="786" max="1024" width="11.42578125" style="1"/>
    <col min="1025" max="1025" width="4" style="1" customWidth="1"/>
    <col min="1026" max="1026" width="4.85546875" style="1" customWidth="1"/>
    <col min="1027" max="1027" width="36.42578125" style="1" customWidth="1"/>
    <col min="1028" max="1028" width="17.85546875" style="1" bestFit="1" customWidth="1"/>
    <col min="1029" max="1029" width="15.28515625" style="1" customWidth="1"/>
    <col min="1030" max="1030" width="20.140625" style="1" customWidth="1"/>
    <col min="1031" max="1032" width="19.42578125" style="1" customWidth="1"/>
    <col min="1033" max="1033" width="12.140625" style="1" bestFit="1" customWidth="1"/>
    <col min="1034" max="1034" width="14.85546875" style="1" customWidth="1"/>
    <col min="1035" max="1035" width="15.42578125" style="1" customWidth="1"/>
    <col min="1036" max="1036" width="23.5703125" style="1" customWidth="1"/>
    <col min="1037" max="1037" width="11" style="1" customWidth="1"/>
    <col min="1038" max="1038" width="10.7109375" style="1" customWidth="1"/>
    <col min="1039" max="1039" width="14.5703125" style="1" customWidth="1"/>
    <col min="1040" max="1040" width="16.28515625" style="1" customWidth="1"/>
    <col min="1041" max="1041" width="34" style="1" customWidth="1"/>
    <col min="1042" max="1280" width="11.42578125" style="1"/>
    <col min="1281" max="1281" width="4" style="1" customWidth="1"/>
    <col min="1282" max="1282" width="4.85546875" style="1" customWidth="1"/>
    <col min="1283" max="1283" width="36.42578125" style="1" customWidth="1"/>
    <col min="1284" max="1284" width="17.85546875" style="1" bestFit="1" customWidth="1"/>
    <col min="1285" max="1285" width="15.28515625" style="1" customWidth="1"/>
    <col min="1286" max="1286" width="20.140625" style="1" customWidth="1"/>
    <col min="1287" max="1288" width="19.42578125" style="1" customWidth="1"/>
    <col min="1289" max="1289" width="12.140625" style="1" bestFit="1" customWidth="1"/>
    <col min="1290" max="1290" width="14.85546875" style="1" customWidth="1"/>
    <col min="1291" max="1291" width="15.42578125" style="1" customWidth="1"/>
    <col min="1292" max="1292" width="23.5703125" style="1" customWidth="1"/>
    <col min="1293" max="1293" width="11" style="1" customWidth="1"/>
    <col min="1294" max="1294" width="10.7109375" style="1" customWidth="1"/>
    <col min="1295" max="1295" width="14.5703125" style="1" customWidth="1"/>
    <col min="1296" max="1296" width="16.28515625" style="1" customWidth="1"/>
    <col min="1297" max="1297" width="34" style="1" customWidth="1"/>
    <col min="1298" max="1536" width="11.42578125" style="1"/>
    <col min="1537" max="1537" width="4" style="1" customWidth="1"/>
    <col min="1538" max="1538" width="4.85546875" style="1" customWidth="1"/>
    <col min="1539" max="1539" width="36.42578125" style="1" customWidth="1"/>
    <col min="1540" max="1540" width="17.85546875" style="1" bestFit="1" customWidth="1"/>
    <col min="1541" max="1541" width="15.28515625" style="1" customWidth="1"/>
    <col min="1542" max="1542" width="20.140625" style="1" customWidth="1"/>
    <col min="1543" max="1544" width="19.42578125" style="1" customWidth="1"/>
    <col min="1545" max="1545" width="12.140625" style="1" bestFit="1" customWidth="1"/>
    <col min="1546" max="1546" width="14.85546875" style="1" customWidth="1"/>
    <col min="1547" max="1547" width="15.42578125" style="1" customWidth="1"/>
    <col min="1548" max="1548" width="23.5703125" style="1" customWidth="1"/>
    <col min="1549" max="1549" width="11" style="1" customWidth="1"/>
    <col min="1550" max="1550" width="10.7109375" style="1" customWidth="1"/>
    <col min="1551" max="1551" width="14.5703125" style="1" customWidth="1"/>
    <col min="1552" max="1552" width="16.28515625" style="1" customWidth="1"/>
    <col min="1553" max="1553" width="34" style="1" customWidth="1"/>
    <col min="1554" max="1792" width="11.42578125" style="1"/>
    <col min="1793" max="1793" width="4" style="1" customWidth="1"/>
    <col min="1794" max="1794" width="4.85546875" style="1" customWidth="1"/>
    <col min="1795" max="1795" width="36.42578125" style="1" customWidth="1"/>
    <col min="1796" max="1796" width="17.85546875" style="1" bestFit="1" customWidth="1"/>
    <col min="1797" max="1797" width="15.28515625" style="1" customWidth="1"/>
    <col min="1798" max="1798" width="20.140625" style="1" customWidth="1"/>
    <col min="1799" max="1800" width="19.42578125" style="1" customWidth="1"/>
    <col min="1801" max="1801" width="12.140625" style="1" bestFit="1" customWidth="1"/>
    <col min="1802" max="1802" width="14.85546875" style="1" customWidth="1"/>
    <col min="1803" max="1803" width="15.42578125" style="1" customWidth="1"/>
    <col min="1804" max="1804" width="23.5703125" style="1" customWidth="1"/>
    <col min="1805" max="1805" width="11" style="1" customWidth="1"/>
    <col min="1806" max="1806" width="10.7109375" style="1" customWidth="1"/>
    <col min="1807" max="1807" width="14.5703125" style="1" customWidth="1"/>
    <col min="1808" max="1808" width="16.28515625" style="1" customWidth="1"/>
    <col min="1809" max="1809" width="34" style="1" customWidth="1"/>
    <col min="1810" max="2048" width="11.42578125" style="1"/>
    <col min="2049" max="2049" width="4" style="1" customWidth="1"/>
    <col min="2050" max="2050" width="4.85546875" style="1" customWidth="1"/>
    <col min="2051" max="2051" width="36.42578125" style="1" customWidth="1"/>
    <col min="2052" max="2052" width="17.85546875" style="1" bestFit="1" customWidth="1"/>
    <col min="2053" max="2053" width="15.28515625" style="1" customWidth="1"/>
    <col min="2054" max="2054" width="20.140625" style="1" customWidth="1"/>
    <col min="2055" max="2056" width="19.42578125" style="1" customWidth="1"/>
    <col min="2057" max="2057" width="12.140625" style="1" bestFit="1" customWidth="1"/>
    <col min="2058" max="2058" width="14.85546875" style="1" customWidth="1"/>
    <col min="2059" max="2059" width="15.42578125" style="1" customWidth="1"/>
    <col min="2060" max="2060" width="23.5703125" style="1" customWidth="1"/>
    <col min="2061" max="2061" width="11" style="1" customWidth="1"/>
    <col min="2062" max="2062" width="10.7109375" style="1" customWidth="1"/>
    <col min="2063" max="2063" width="14.5703125" style="1" customWidth="1"/>
    <col min="2064" max="2064" width="16.28515625" style="1" customWidth="1"/>
    <col min="2065" max="2065" width="34" style="1" customWidth="1"/>
    <col min="2066" max="2304" width="11.42578125" style="1"/>
    <col min="2305" max="2305" width="4" style="1" customWidth="1"/>
    <col min="2306" max="2306" width="4.85546875" style="1" customWidth="1"/>
    <col min="2307" max="2307" width="36.42578125" style="1" customWidth="1"/>
    <col min="2308" max="2308" width="17.85546875" style="1" bestFit="1" customWidth="1"/>
    <col min="2309" max="2309" width="15.28515625" style="1" customWidth="1"/>
    <col min="2310" max="2310" width="20.140625" style="1" customWidth="1"/>
    <col min="2311" max="2312" width="19.42578125" style="1" customWidth="1"/>
    <col min="2313" max="2313" width="12.140625" style="1" bestFit="1" customWidth="1"/>
    <col min="2314" max="2314" width="14.85546875" style="1" customWidth="1"/>
    <col min="2315" max="2315" width="15.42578125" style="1" customWidth="1"/>
    <col min="2316" max="2316" width="23.5703125" style="1" customWidth="1"/>
    <col min="2317" max="2317" width="11" style="1" customWidth="1"/>
    <col min="2318" max="2318" width="10.7109375" style="1" customWidth="1"/>
    <col min="2319" max="2319" width="14.5703125" style="1" customWidth="1"/>
    <col min="2320" max="2320" width="16.28515625" style="1" customWidth="1"/>
    <col min="2321" max="2321" width="34" style="1" customWidth="1"/>
    <col min="2322" max="2560" width="11.42578125" style="1"/>
    <col min="2561" max="2561" width="4" style="1" customWidth="1"/>
    <col min="2562" max="2562" width="4.85546875" style="1" customWidth="1"/>
    <col min="2563" max="2563" width="36.42578125" style="1" customWidth="1"/>
    <col min="2564" max="2564" width="17.85546875" style="1" bestFit="1" customWidth="1"/>
    <col min="2565" max="2565" width="15.28515625" style="1" customWidth="1"/>
    <col min="2566" max="2566" width="20.140625" style="1" customWidth="1"/>
    <col min="2567" max="2568" width="19.42578125" style="1" customWidth="1"/>
    <col min="2569" max="2569" width="12.140625" style="1" bestFit="1" customWidth="1"/>
    <col min="2570" max="2570" width="14.85546875" style="1" customWidth="1"/>
    <col min="2571" max="2571" width="15.42578125" style="1" customWidth="1"/>
    <col min="2572" max="2572" width="23.5703125" style="1" customWidth="1"/>
    <col min="2573" max="2573" width="11" style="1" customWidth="1"/>
    <col min="2574" max="2574" width="10.7109375" style="1" customWidth="1"/>
    <col min="2575" max="2575" width="14.5703125" style="1" customWidth="1"/>
    <col min="2576" max="2576" width="16.28515625" style="1" customWidth="1"/>
    <col min="2577" max="2577" width="34" style="1" customWidth="1"/>
    <col min="2578" max="2816" width="11.42578125" style="1"/>
    <col min="2817" max="2817" width="4" style="1" customWidth="1"/>
    <col min="2818" max="2818" width="4.85546875" style="1" customWidth="1"/>
    <col min="2819" max="2819" width="36.42578125" style="1" customWidth="1"/>
    <col min="2820" max="2820" width="17.85546875" style="1" bestFit="1" customWidth="1"/>
    <col min="2821" max="2821" width="15.28515625" style="1" customWidth="1"/>
    <col min="2822" max="2822" width="20.140625" style="1" customWidth="1"/>
    <col min="2823" max="2824" width="19.42578125" style="1" customWidth="1"/>
    <col min="2825" max="2825" width="12.140625" style="1" bestFit="1" customWidth="1"/>
    <col min="2826" max="2826" width="14.85546875" style="1" customWidth="1"/>
    <col min="2827" max="2827" width="15.42578125" style="1" customWidth="1"/>
    <col min="2828" max="2828" width="23.5703125" style="1" customWidth="1"/>
    <col min="2829" max="2829" width="11" style="1" customWidth="1"/>
    <col min="2830" max="2830" width="10.7109375" style="1" customWidth="1"/>
    <col min="2831" max="2831" width="14.5703125" style="1" customWidth="1"/>
    <col min="2832" max="2832" width="16.28515625" style="1" customWidth="1"/>
    <col min="2833" max="2833" width="34" style="1" customWidth="1"/>
    <col min="2834" max="3072" width="11.42578125" style="1"/>
    <col min="3073" max="3073" width="4" style="1" customWidth="1"/>
    <col min="3074" max="3074" width="4.85546875" style="1" customWidth="1"/>
    <col min="3075" max="3075" width="36.42578125" style="1" customWidth="1"/>
    <col min="3076" max="3076" width="17.85546875" style="1" bestFit="1" customWidth="1"/>
    <col min="3077" max="3077" width="15.28515625" style="1" customWidth="1"/>
    <col min="3078" max="3078" width="20.140625" style="1" customWidth="1"/>
    <col min="3079" max="3080" width="19.42578125" style="1" customWidth="1"/>
    <col min="3081" max="3081" width="12.140625" style="1" bestFit="1" customWidth="1"/>
    <col min="3082" max="3082" width="14.85546875" style="1" customWidth="1"/>
    <col min="3083" max="3083" width="15.42578125" style="1" customWidth="1"/>
    <col min="3084" max="3084" width="23.5703125" style="1" customWidth="1"/>
    <col min="3085" max="3085" width="11" style="1" customWidth="1"/>
    <col min="3086" max="3086" width="10.7109375" style="1" customWidth="1"/>
    <col min="3087" max="3087" width="14.5703125" style="1" customWidth="1"/>
    <col min="3088" max="3088" width="16.28515625" style="1" customWidth="1"/>
    <col min="3089" max="3089" width="34" style="1" customWidth="1"/>
    <col min="3090" max="3328" width="11.42578125" style="1"/>
    <col min="3329" max="3329" width="4" style="1" customWidth="1"/>
    <col min="3330" max="3330" width="4.85546875" style="1" customWidth="1"/>
    <col min="3331" max="3331" width="36.42578125" style="1" customWidth="1"/>
    <col min="3332" max="3332" width="17.85546875" style="1" bestFit="1" customWidth="1"/>
    <col min="3333" max="3333" width="15.28515625" style="1" customWidth="1"/>
    <col min="3334" max="3334" width="20.140625" style="1" customWidth="1"/>
    <col min="3335" max="3336" width="19.42578125" style="1" customWidth="1"/>
    <col min="3337" max="3337" width="12.140625" style="1" bestFit="1" customWidth="1"/>
    <col min="3338" max="3338" width="14.85546875" style="1" customWidth="1"/>
    <col min="3339" max="3339" width="15.42578125" style="1" customWidth="1"/>
    <col min="3340" max="3340" width="23.5703125" style="1" customWidth="1"/>
    <col min="3341" max="3341" width="11" style="1" customWidth="1"/>
    <col min="3342" max="3342" width="10.7109375" style="1" customWidth="1"/>
    <col min="3343" max="3343" width="14.5703125" style="1" customWidth="1"/>
    <col min="3344" max="3344" width="16.28515625" style="1" customWidth="1"/>
    <col min="3345" max="3345" width="34" style="1" customWidth="1"/>
    <col min="3346" max="3584" width="11.42578125" style="1"/>
    <col min="3585" max="3585" width="4" style="1" customWidth="1"/>
    <col min="3586" max="3586" width="4.85546875" style="1" customWidth="1"/>
    <col min="3587" max="3587" width="36.42578125" style="1" customWidth="1"/>
    <col min="3588" max="3588" width="17.85546875" style="1" bestFit="1" customWidth="1"/>
    <col min="3589" max="3589" width="15.28515625" style="1" customWidth="1"/>
    <col min="3590" max="3590" width="20.140625" style="1" customWidth="1"/>
    <col min="3591" max="3592" width="19.42578125" style="1" customWidth="1"/>
    <col min="3593" max="3593" width="12.140625" style="1" bestFit="1" customWidth="1"/>
    <col min="3594" max="3594" width="14.85546875" style="1" customWidth="1"/>
    <col min="3595" max="3595" width="15.42578125" style="1" customWidth="1"/>
    <col min="3596" max="3596" width="23.5703125" style="1" customWidth="1"/>
    <col min="3597" max="3597" width="11" style="1" customWidth="1"/>
    <col min="3598" max="3598" width="10.7109375" style="1" customWidth="1"/>
    <col min="3599" max="3599" width="14.5703125" style="1" customWidth="1"/>
    <col min="3600" max="3600" width="16.28515625" style="1" customWidth="1"/>
    <col min="3601" max="3601" width="34" style="1" customWidth="1"/>
    <col min="3602" max="3840" width="11.42578125" style="1"/>
    <col min="3841" max="3841" width="4" style="1" customWidth="1"/>
    <col min="3842" max="3842" width="4.85546875" style="1" customWidth="1"/>
    <col min="3843" max="3843" width="36.42578125" style="1" customWidth="1"/>
    <col min="3844" max="3844" width="17.85546875" style="1" bestFit="1" customWidth="1"/>
    <col min="3845" max="3845" width="15.28515625" style="1" customWidth="1"/>
    <col min="3846" max="3846" width="20.140625" style="1" customWidth="1"/>
    <col min="3847" max="3848" width="19.42578125" style="1" customWidth="1"/>
    <col min="3849" max="3849" width="12.140625" style="1" bestFit="1" customWidth="1"/>
    <col min="3850" max="3850" width="14.85546875" style="1" customWidth="1"/>
    <col min="3851" max="3851" width="15.42578125" style="1" customWidth="1"/>
    <col min="3852" max="3852" width="23.5703125" style="1" customWidth="1"/>
    <col min="3853" max="3853" width="11" style="1" customWidth="1"/>
    <col min="3854" max="3854" width="10.7109375" style="1" customWidth="1"/>
    <col min="3855" max="3855" width="14.5703125" style="1" customWidth="1"/>
    <col min="3856" max="3856" width="16.28515625" style="1" customWidth="1"/>
    <col min="3857" max="3857" width="34" style="1" customWidth="1"/>
    <col min="3858" max="4096" width="11.42578125" style="1"/>
    <col min="4097" max="4097" width="4" style="1" customWidth="1"/>
    <col min="4098" max="4098" width="4.85546875" style="1" customWidth="1"/>
    <col min="4099" max="4099" width="36.42578125" style="1" customWidth="1"/>
    <col min="4100" max="4100" width="17.85546875" style="1" bestFit="1" customWidth="1"/>
    <col min="4101" max="4101" width="15.28515625" style="1" customWidth="1"/>
    <col min="4102" max="4102" width="20.140625" style="1" customWidth="1"/>
    <col min="4103" max="4104" width="19.42578125" style="1" customWidth="1"/>
    <col min="4105" max="4105" width="12.140625" style="1" bestFit="1" customWidth="1"/>
    <col min="4106" max="4106" width="14.85546875" style="1" customWidth="1"/>
    <col min="4107" max="4107" width="15.42578125" style="1" customWidth="1"/>
    <col min="4108" max="4108" width="23.5703125" style="1" customWidth="1"/>
    <col min="4109" max="4109" width="11" style="1" customWidth="1"/>
    <col min="4110" max="4110" width="10.7109375" style="1" customWidth="1"/>
    <col min="4111" max="4111" width="14.5703125" style="1" customWidth="1"/>
    <col min="4112" max="4112" width="16.28515625" style="1" customWidth="1"/>
    <col min="4113" max="4113" width="34" style="1" customWidth="1"/>
    <col min="4114" max="4352" width="11.42578125" style="1"/>
    <col min="4353" max="4353" width="4" style="1" customWidth="1"/>
    <col min="4354" max="4354" width="4.85546875" style="1" customWidth="1"/>
    <col min="4355" max="4355" width="36.42578125" style="1" customWidth="1"/>
    <col min="4356" max="4356" width="17.85546875" style="1" bestFit="1" customWidth="1"/>
    <col min="4357" max="4357" width="15.28515625" style="1" customWidth="1"/>
    <col min="4358" max="4358" width="20.140625" style="1" customWidth="1"/>
    <col min="4359" max="4360" width="19.42578125" style="1" customWidth="1"/>
    <col min="4361" max="4361" width="12.140625" style="1" bestFit="1" customWidth="1"/>
    <col min="4362" max="4362" width="14.85546875" style="1" customWidth="1"/>
    <col min="4363" max="4363" width="15.42578125" style="1" customWidth="1"/>
    <col min="4364" max="4364" width="23.5703125" style="1" customWidth="1"/>
    <col min="4365" max="4365" width="11" style="1" customWidth="1"/>
    <col min="4366" max="4366" width="10.7109375" style="1" customWidth="1"/>
    <col min="4367" max="4367" width="14.5703125" style="1" customWidth="1"/>
    <col min="4368" max="4368" width="16.28515625" style="1" customWidth="1"/>
    <col min="4369" max="4369" width="34" style="1" customWidth="1"/>
    <col min="4370" max="4608" width="11.42578125" style="1"/>
    <col min="4609" max="4609" width="4" style="1" customWidth="1"/>
    <col min="4610" max="4610" width="4.85546875" style="1" customWidth="1"/>
    <col min="4611" max="4611" width="36.42578125" style="1" customWidth="1"/>
    <col min="4612" max="4612" width="17.85546875" style="1" bestFit="1" customWidth="1"/>
    <col min="4613" max="4613" width="15.28515625" style="1" customWidth="1"/>
    <col min="4614" max="4614" width="20.140625" style="1" customWidth="1"/>
    <col min="4615" max="4616" width="19.42578125" style="1" customWidth="1"/>
    <col min="4617" max="4617" width="12.140625" style="1" bestFit="1" customWidth="1"/>
    <col min="4618" max="4618" width="14.85546875" style="1" customWidth="1"/>
    <col min="4619" max="4619" width="15.42578125" style="1" customWidth="1"/>
    <col min="4620" max="4620" width="23.5703125" style="1" customWidth="1"/>
    <col min="4621" max="4621" width="11" style="1" customWidth="1"/>
    <col min="4622" max="4622" width="10.7109375" style="1" customWidth="1"/>
    <col min="4623" max="4623" width="14.5703125" style="1" customWidth="1"/>
    <col min="4624" max="4624" width="16.28515625" style="1" customWidth="1"/>
    <col min="4625" max="4625" width="34" style="1" customWidth="1"/>
    <col min="4626" max="4864" width="11.42578125" style="1"/>
    <col min="4865" max="4865" width="4" style="1" customWidth="1"/>
    <col min="4866" max="4866" width="4.85546875" style="1" customWidth="1"/>
    <col min="4867" max="4867" width="36.42578125" style="1" customWidth="1"/>
    <col min="4868" max="4868" width="17.85546875" style="1" bestFit="1" customWidth="1"/>
    <col min="4869" max="4869" width="15.28515625" style="1" customWidth="1"/>
    <col min="4870" max="4870" width="20.140625" style="1" customWidth="1"/>
    <col min="4871" max="4872" width="19.42578125" style="1" customWidth="1"/>
    <col min="4873" max="4873" width="12.140625" style="1" bestFit="1" customWidth="1"/>
    <col min="4874" max="4874" width="14.85546875" style="1" customWidth="1"/>
    <col min="4875" max="4875" width="15.42578125" style="1" customWidth="1"/>
    <col min="4876" max="4876" width="23.5703125" style="1" customWidth="1"/>
    <col min="4877" max="4877" width="11" style="1" customWidth="1"/>
    <col min="4878" max="4878" width="10.7109375" style="1" customWidth="1"/>
    <col min="4879" max="4879" width="14.5703125" style="1" customWidth="1"/>
    <col min="4880" max="4880" width="16.28515625" style="1" customWidth="1"/>
    <col min="4881" max="4881" width="34" style="1" customWidth="1"/>
    <col min="4882" max="5120" width="11.42578125" style="1"/>
    <col min="5121" max="5121" width="4" style="1" customWidth="1"/>
    <col min="5122" max="5122" width="4.85546875" style="1" customWidth="1"/>
    <col min="5123" max="5123" width="36.42578125" style="1" customWidth="1"/>
    <col min="5124" max="5124" width="17.85546875" style="1" bestFit="1" customWidth="1"/>
    <col min="5125" max="5125" width="15.28515625" style="1" customWidth="1"/>
    <col min="5126" max="5126" width="20.140625" style="1" customWidth="1"/>
    <col min="5127" max="5128" width="19.42578125" style="1" customWidth="1"/>
    <col min="5129" max="5129" width="12.140625" style="1" bestFit="1" customWidth="1"/>
    <col min="5130" max="5130" width="14.85546875" style="1" customWidth="1"/>
    <col min="5131" max="5131" width="15.42578125" style="1" customWidth="1"/>
    <col min="5132" max="5132" width="23.5703125" style="1" customWidth="1"/>
    <col min="5133" max="5133" width="11" style="1" customWidth="1"/>
    <col min="5134" max="5134" width="10.7109375" style="1" customWidth="1"/>
    <col min="5135" max="5135" width="14.5703125" style="1" customWidth="1"/>
    <col min="5136" max="5136" width="16.28515625" style="1" customWidth="1"/>
    <col min="5137" max="5137" width="34" style="1" customWidth="1"/>
    <col min="5138" max="5376" width="11.42578125" style="1"/>
    <col min="5377" max="5377" width="4" style="1" customWidth="1"/>
    <col min="5378" max="5378" width="4.85546875" style="1" customWidth="1"/>
    <col min="5379" max="5379" width="36.42578125" style="1" customWidth="1"/>
    <col min="5380" max="5380" width="17.85546875" style="1" bestFit="1" customWidth="1"/>
    <col min="5381" max="5381" width="15.28515625" style="1" customWidth="1"/>
    <col min="5382" max="5382" width="20.140625" style="1" customWidth="1"/>
    <col min="5383" max="5384" width="19.42578125" style="1" customWidth="1"/>
    <col min="5385" max="5385" width="12.140625" style="1" bestFit="1" customWidth="1"/>
    <col min="5386" max="5386" width="14.85546875" style="1" customWidth="1"/>
    <col min="5387" max="5387" width="15.42578125" style="1" customWidth="1"/>
    <col min="5388" max="5388" width="23.5703125" style="1" customWidth="1"/>
    <col min="5389" max="5389" width="11" style="1" customWidth="1"/>
    <col min="5390" max="5390" width="10.7109375" style="1" customWidth="1"/>
    <col min="5391" max="5391" width="14.5703125" style="1" customWidth="1"/>
    <col min="5392" max="5392" width="16.28515625" style="1" customWidth="1"/>
    <col min="5393" max="5393" width="34" style="1" customWidth="1"/>
    <col min="5394" max="5632" width="11.42578125" style="1"/>
    <col min="5633" max="5633" width="4" style="1" customWidth="1"/>
    <col min="5634" max="5634" width="4.85546875" style="1" customWidth="1"/>
    <col min="5635" max="5635" width="36.42578125" style="1" customWidth="1"/>
    <col min="5636" max="5636" width="17.85546875" style="1" bestFit="1" customWidth="1"/>
    <col min="5637" max="5637" width="15.28515625" style="1" customWidth="1"/>
    <col min="5638" max="5638" width="20.140625" style="1" customWidth="1"/>
    <col min="5639" max="5640" width="19.42578125" style="1" customWidth="1"/>
    <col min="5641" max="5641" width="12.140625" style="1" bestFit="1" customWidth="1"/>
    <col min="5642" max="5642" width="14.85546875" style="1" customWidth="1"/>
    <col min="5643" max="5643" width="15.42578125" style="1" customWidth="1"/>
    <col min="5644" max="5644" width="23.5703125" style="1" customWidth="1"/>
    <col min="5645" max="5645" width="11" style="1" customWidth="1"/>
    <col min="5646" max="5646" width="10.7109375" style="1" customWidth="1"/>
    <col min="5647" max="5647" width="14.5703125" style="1" customWidth="1"/>
    <col min="5648" max="5648" width="16.28515625" style="1" customWidth="1"/>
    <col min="5649" max="5649" width="34" style="1" customWidth="1"/>
    <col min="5650" max="5888" width="11.42578125" style="1"/>
    <col min="5889" max="5889" width="4" style="1" customWidth="1"/>
    <col min="5890" max="5890" width="4.85546875" style="1" customWidth="1"/>
    <col min="5891" max="5891" width="36.42578125" style="1" customWidth="1"/>
    <col min="5892" max="5892" width="17.85546875" style="1" bestFit="1" customWidth="1"/>
    <col min="5893" max="5893" width="15.28515625" style="1" customWidth="1"/>
    <col min="5894" max="5894" width="20.140625" style="1" customWidth="1"/>
    <col min="5895" max="5896" width="19.42578125" style="1" customWidth="1"/>
    <col min="5897" max="5897" width="12.140625" style="1" bestFit="1" customWidth="1"/>
    <col min="5898" max="5898" width="14.85546875" style="1" customWidth="1"/>
    <col min="5899" max="5899" width="15.42578125" style="1" customWidth="1"/>
    <col min="5900" max="5900" width="23.5703125" style="1" customWidth="1"/>
    <col min="5901" max="5901" width="11" style="1" customWidth="1"/>
    <col min="5902" max="5902" width="10.7109375" style="1" customWidth="1"/>
    <col min="5903" max="5903" width="14.5703125" style="1" customWidth="1"/>
    <col min="5904" max="5904" width="16.28515625" style="1" customWidth="1"/>
    <col min="5905" max="5905" width="34" style="1" customWidth="1"/>
    <col min="5906" max="6144" width="11.42578125" style="1"/>
    <col min="6145" max="6145" width="4" style="1" customWidth="1"/>
    <col min="6146" max="6146" width="4.85546875" style="1" customWidth="1"/>
    <col min="6147" max="6147" width="36.42578125" style="1" customWidth="1"/>
    <col min="6148" max="6148" width="17.85546875" style="1" bestFit="1" customWidth="1"/>
    <col min="6149" max="6149" width="15.28515625" style="1" customWidth="1"/>
    <col min="6150" max="6150" width="20.140625" style="1" customWidth="1"/>
    <col min="6151" max="6152" width="19.42578125" style="1" customWidth="1"/>
    <col min="6153" max="6153" width="12.140625" style="1" bestFit="1" customWidth="1"/>
    <col min="6154" max="6154" width="14.85546875" style="1" customWidth="1"/>
    <col min="6155" max="6155" width="15.42578125" style="1" customWidth="1"/>
    <col min="6156" max="6156" width="23.5703125" style="1" customWidth="1"/>
    <col min="6157" max="6157" width="11" style="1" customWidth="1"/>
    <col min="6158" max="6158" width="10.7109375" style="1" customWidth="1"/>
    <col min="6159" max="6159" width="14.5703125" style="1" customWidth="1"/>
    <col min="6160" max="6160" width="16.28515625" style="1" customWidth="1"/>
    <col min="6161" max="6161" width="34" style="1" customWidth="1"/>
    <col min="6162" max="6400" width="11.42578125" style="1"/>
    <col min="6401" max="6401" width="4" style="1" customWidth="1"/>
    <col min="6402" max="6402" width="4.85546875" style="1" customWidth="1"/>
    <col min="6403" max="6403" width="36.42578125" style="1" customWidth="1"/>
    <col min="6404" max="6404" width="17.85546875" style="1" bestFit="1" customWidth="1"/>
    <col min="6405" max="6405" width="15.28515625" style="1" customWidth="1"/>
    <col min="6406" max="6406" width="20.140625" style="1" customWidth="1"/>
    <col min="6407" max="6408" width="19.42578125" style="1" customWidth="1"/>
    <col min="6409" max="6409" width="12.140625" style="1" bestFit="1" customWidth="1"/>
    <col min="6410" max="6410" width="14.85546875" style="1" customWidth="1"/>
    <col min="6411" max="6411" width="15.42578125" style="1" customWidth="1"/>
    <col min="6412" max="6412" width="23.5703125" style="1" customWidth="1"/>
    <col min="6413" max="6413" width="11" style="1" customWidth="1"/>
    <col min="6414" max="6414" width="10.7109375" style="1" customWidth="1"/>
    <col min="6415" max="6415" width="14.5703125" style="1" customWidth="1"/>
    <col min="6416" max="6416" width="16.28515625" style="1" customWidth="1"/>
    <col min="6417" max="6417" width="34" style="1" customWidth="1"/>
    <col min="6418" max="6656" width="11.42578125" style="1"/>
    <col min="6657" max="6657" width="4" style="1" customWidth="1"/>
    <col min="6658" max="6658" width="4.85546875" style="1" customWidth="1"/>
    <col min="6659" max="6659" width="36.42578125" style="1" customWidth="1"/>
    <col min="6660" max="6660" width="17.85546875" style="1" bestFit="1" customWidth="1"/>
    <col min="6661" max="6661" width="15.28515625" style="1" customWidth="1"/>
    <col min="6662" max="6662" width="20.140625" style="1" customWidth="1"/>
    <col min="6663" max="6664" width="19.42578125" style="1" customWidth="1"/>
    <col min="6665" max="6665" width="12.140625" style="1" bestFit="1" customWidth="1"/>
    <col min="6666" max="6666" width="14.85546875" style="1" customWidth="1"/>
    <col min="6667" max="6667" width="15.42578125" style="1" customWidth="1"/>
    <col min="6668" max="6668" width="23.5703125" style="1" customWidth="1"/>
    <col min="6669" max="6669" width="11" style="1" customWidth="1"/>
    <col min="6670" max="6670" width="10.7109375" style="1" customWidth="1"/>
    <col min="6671" max="6671" width="14.5703125" style="1" customWidth="1"/>
    <col min="6672" max="6672" width="16.28515625" style="1" customWidth="1"/>
    <col min="6673" max="6673" width="34" style="1" customWidth="1"/>
    <col min="6674" max="6912" width="11.42578125" style="1"/>
    <col min="6913" max="6913" width="4" style="1" customWidth="1"/>
    <col min="6914" max="6914" width="4.85546875" style="1" customWidth="1"/>
    <col min="6915" max="6915" width="36.42578125" style="1" customWidth="1"/>
    <col min="6916" max="6916" width="17.85546875" style="1" bestFit="1" customWidth="1"/>
    <col min="6917" max="6917" width="15.28515625" style="1" customWidth="1"/>
    <col min="6918" max="6918" width="20.140625" style="1" customWidth="1"/>
    <col min="6919" max="6920" width="19.42578125" style="1" customWidth="1"/>
    <col min="6921" max="6921" width="12.140625" style="1" bestFit="1" customWidth="1"/>
    <col min="6922" max="6922" width="14.85546875" style="1" customWidth="1"/>
    <col min="6923" max="6923" width="15.42578125" style="1" customWidth="1"/>
    <col min="6924" max="6924" width="23.5703125" style="1" customWidth="1"/>
    <col min="6925" max="6925" width="11" style="1" customWidth="1"/>
    <col min="6926" max="6926" width="10.7109375" style="1" customWidth="1"/>
    <col min="6927" max="6927" width="14.5703125" style="1" customWidth="1"/>
    <col min="6928" max="6928" width="16.28515625" style="1" customWidth="1"/>
    <col min="6929" max="6929" width="34" style="1" customWidth="1"/>
    <col min="6930" max="7168" width="11.42578125" style="1"/>
    <col min="7169" max="7169" width="4" style="1" customWidth="1"/>
    <col min="7170" max="7170" width="4.85546875" style="1" customWidth="1"/>
    <col min="7171" max="7171" width="36.42578125" style="1" customWidth="1"/>
    <col min="7172" max="7172" width="17.85546875" style="1" bestFit="1" customWidth="1"/>
    <col min="7173" max="7173" width="15.28515625" style="1" customWidth="1"/>
    <col min="7174" max="7174" width="20.140625" style="1" customWidth="1"/>
    <col min="7175" max="7176" width="19.42578125" style="1" customWidth="1"/>
    <col min="7177" max="7177" width="12.140625" style="1" bestFit="1" customWidth="1"/>
    <col min="7178" max="7178" width="14.85546875" style="1" customWidth="1"/>
    <col min="7179" max="7179" width="15.42578125" style="1" customWidth="1"/>
    <col min="7180" max="7180" width="23.5703125" style="1" customWidth="1"/>
    <col min="7181" max="7181" width="11" style="1" customWidth="1"/>
    <col min="7182" max="7182" width="10.7109375" style="1" customWidth="1"/>
    <col min="7183" max="7183" width="14.5703125" style="1" customWidth="1"/>
    <col min="7184" max="7184" width="16.28515625" style="1" customWidth="1"/>
    <col min="7185" max="7185" width="34" style="1" customWidth="1"/>
    <col min="7186" max="7424" width="11.42578125" style="1"/>
    <col min="7425" max="7425" width="4" style="1" customWidth="1"/>
    <col min="7426" max="7426" width="4.85546875" style="1" customWidth="1"/>
    <col min="7427" max="7427" width="36.42578125" style="1" customWidth="1"/>
    <col min="7428" max="7428" width="17.85546875" style="1" bestFit="1" customWidth="1"/>
    <col min="7429" max="7429" width="15.28515625" style="1" customWidth="1"/>
    <col min="7430" max="7430" width="20.140625" style="1" customWidth="1"/>
    <col min="7431" max="7432" width="19.42578125" style="1" customWidth="1"/>
    <col min="7433" max="7433" width="12.140625" style="1" bestFit="1" customWidth="1"/>
    <col min="7434" max="7434" width="14.85546875" style="1" customWidth="1"/>
    <col min="7435" max="7435" width="15.42578125" style="1" customWidth="1"/>
    <col min="7436" max="7436" width="23.5703125" style="1" customWidth="1"/>
    <col min="7437" max="7437" width="11" style="1" customWidth="1"/>
    <col min="7438" max="7438" width="10.7109375" style="1" customWidth="1"/>
    <col min="7439" max="7439" width="14.5703125" style="1" customWidth="1"/>
    <col min="7440" max="7440" width="16.28515625" style="1" customWidth="1"/>
    <col min="7441" max="7441" width="34" style="1" customWidth="1"/>
    <col min="7442" max="7680" width="11.42578125" style="1"/>
    <col min="7681" max="7681" width="4" style="1" customWidth="1"/>
    <col min="7682" max="7682" width="4.85546875" style="1" customWidth="1"/>
    <col min="7683" max="7683" width="36.42578125" style="1" customWidth="1"/>
    <col min="7684" max="7684" width="17.85546875" style="1" bestFit="1" customWidth="1"/>
    <col min="7685" max="7685" width="15.28515625" style="1" customWidth="1"/>
    <col min="7686" max="7686" width="20.140625" style="1" customWidth="1"/>
    <col min="7687" max="7688" width="19.42578125" style="1" customWidth="1"/>
    <col min="7689" max="7689" width="12.140625" style="1" bestFit="1" customWidth="1"/>
    <col min="7690" max="7690" width="14.85546875" style="1" customWidth="1"/>
    <col min="7691" max="7691" width="15.42578125" style="1" customWidth="1"/>
    <col min="7692" max="7692" width="23.5703125" style="1" customWidth="1"/>
    <col min="7693" max="7693" width="11" style="1" customWidth="1"/>
    <col min="7694" max="7694" width="10.7109375" style="1" customWidth="1"/>
    <col min="7695" max="7695" width="14.5703125" style="1" customWidth="1"/>
    <col min="7696" max="7696" width="16.28515625" style="1" customWidth="1"/>
    <col min="7697" max="7697" width="34" style="1" customWidth="1"/>
    <col min="7698" max="7936" width="11.42578125" style="1"/>
    <col min="7937" max="7937" width="4" style="1" customWidth="1"/>
    <col min="7938" max="7938" width="4.85546875" style="1" customWidth="1"/>
    <col min="7939" max="7939" width="36.42578125" style="1" customWidth="1"/>
    <col min="7940" max="7940" width="17.85546875" style="1" bestFit="1" customWidth="1"/>
    <col min="7941" max="7941" width="15.28515625" style="1" customWidth="1"/>
    <col min="7942" max="7942" width="20.140625" style="1" customWidth="1"/>
    <col min="7943" max="7944" width="19.42578125" style="1" customWidth="1"/>
    <col min="7945" max="7945" width="12.140625" style="1" bestFit="1" customWidth="1"/>
    <col min="7946" max="7946" width="14.85546875" style="1" customWidth="1"/>
    <col min="7947" max="7947" width="15.42578125" style="1" customWidth="1"/>
    <col min="7948" max="7948" width="23.5703125" style="1" customWidth="1"/>
    <col min="7949" max="7949" width="11" style="1" customWidth="1"/>
    <col min="7950" max="7950" width="10.7109375" style="1" customWidth="1"/>
    <col min="7951" max="7951" width="14.5703125" style="1" customWidth="1"/>
    <col min="7952" max="7952" width="16.28515625" style="1" customWidth="1"/>
    <col min="7953" max="7953" width="34" style="1" customWidth="1"/>
    <col min="7954" max="8192" width="11.42578125" style="1"/>
    <col min="8193" max="8193" width="4" style="1" customWidth="1"/>
    <col min="8194" max="8194" width="4.85546875" style="1" customWidth="1"/>
    <col min="8195" max="8195" width="36.42578125" style="1" customWidth="1"/>
    <col min="8196" max="8196" width="17.85546875" style="1" bestFit="1" customWidth="1"/>
    <col min="8197" max="8197" width="15.28515625" style="1" customWidth="1"/>
    <col min="8198" max="8198" width="20.140625" style="1" customWidth="1"/>
    <col min="8199" max="8200" width="19.42578125" style="1" customWidth="1"/>
    <col min="8201" max="8201" width="12.140625" style="1" bestFit="1" customWidth="1"/>
    <col min="8202" max="8202" width="14.85546875" style="1" customWidth="1"/>
    <col min="8203" max="8203" width="15.42578125" style="1" customWidth="1"/>
    <col min="8204" max="8204" width="23.5703125" style="1" customWidth="1"/>
    <col min="8205" max="8205" width="11" style="1" customWidth="1"/>
    <col min="8206" max="8206" width="10.7109375" style="1" customWidth="1"/>
    <col min="8207" max="8207" width="14.5703125" style="1" customWidth="1"/>
    <col min="8208" max="8208" width="16.28515625" style="1" customWidth="1"/>
    <col min="8209" max="8209" width="34" style="1" customWidth="1"/>
    <col min="8210" max="8448" width="11.42578125" style="1"/>
    <col min="8449" max="8449" width="4" style="1" customWidth="1"/>
    <col min="8450" max="8450" width="4.85546875" style="1" customWidth="1"/>
    <col min="8451" max="8451" width="36.42578125" style="1" customWidth="1"/>
    <col min="8452" max="8452" width="17.85546875" style="1" bestFit="1" customWidth="1"/>
    <col min="8453" max="8453" width="15.28515625" style="1" customWidth="1"/>
    <col min="8454" max="8454" width="20.140625" style="1" customWidth="1"/>
    <col min="8455" max="8456" width="19.42578125" style="1" customWidth="1"/>
    <col min="8457" max="8457" width="12.140625" style="1" bestFit="1" customWidth="1"/>
    <col min="8458" max="8458" width="14.85546875" style="1" customWidth="1"/>
    <col min="8459" max="8459" width="15.42578125" style="1" customWidth="1"/>
    <col min="8460" max="8460" width="23.5703125" style="1" customWidth="1"/>
    <col min="8461" max="8461" width="11" style="1" customWidth="1"/>
    <col min="8462" max="8462" width="10.7109375" style="1" customWidth="1"/>
    <col min="8463" max="8463" width="14.5703125" style="1" customWidth="1"/>
    <col min="8464" max="8464" width="16.28515625" style="1" customWidth="1"/>
    <col min="8465" max="8465" width="34" style="1" customWidth="1"/>
    <col min="8466" max="8704" width="11.42578125" style="1"/>
    <col min="8705" max="8705" width="4" style="1" customWidth="1"/>
    <col min="8706" max="8706" width="4.85546875" style="1" customWidth="1"/>
    <col min="8707" max="8707" width="36.42578125" style="1" customWidth="1"/>
    <col min="8708" max="8708" width="17.85546875" style="1" bestFit="1" customWidth="1"/>
    <col min="8709" max="8709" width="15.28515625" style="1" customWidth="1"/>
    <col min="8710" max="8710" width="20.140625" style="1" customWidth="1"/>
    <col min="8711" max="8712" width="19.42578125" style="1" customWidth="1"/>
    <col min="8713" max="8713" width="12.140625" style="1" bestFit="1" customWidth="1"/>
    <col min="8714" max="8714" width="14.85546875" style="1" customWidth="1"/>
    <col min="8715" max="8715" width="15.42578125" style="1" customWidth="1"/>
    <col min="8716" max="8716" width="23.5703125" style="1" customWidth="1"/>
    <col min="8717" max="8717" width="11" style="1" customWidth="1"/>
    <col min="8718" max="8718" width="10.7109375" style="1" customWidth="1"/>
    <col min="8719" max="8719" width="14.5703125" style="1" customWidth="1"/>
    <col min="8720" max="8720" width="16.28515625" style="1" customWidth="1"/>
    <col min="8721" max="8721" width="34" style="1" customWidth="1"/>
    <col min="8722" max="8960" width="11.42578125" style="1"/>
    <col min="8961" max="8961" width="4" style="1" customWidth="1"/>
    <col min="8962" max="8962" width="4.85546875" style="1" customWidth="1"/>
    <col min="8963" max="8963" width="36.42578125" style="1" customWidth="1"/>
    <col min="8964" max="8964" width="17.85546875" style="1" bestFit="1" customWidth="1"/>
    <col min="8965" max="8965" width="15.28515625" style="1" customWidth="1"/>
    <col min="8966" max="8966" width="20.140625" style="1" customWidth="1"/>
    <col min="8967" max="8968" width="19.42578125" style="1" customWidth="1"/>
    <col min="8969" max="8969" width="12.140625" style="1" bestFit="1" customWidth="1"/>
    <col min="8970" max="8970" width="14.85546875" style="1" customWidth="1"/>
    <col min="8971" max="8971" width="15.42578125" style="1" customWidth="1"/>
    <col min="8972" max="8972" width="23.5703125" style="1" customWidth="1"/>
    <col min="8973" max="8973" width="11" style="1" customWidth="1"/>
    <col min="8974" max="8974" width="10.7109375" style="1" customWidth="1"/>
    <col min="8975" max="8975" width="14.5703125" style="1" customWidth="1"/>
    <col min="8976" max="8976" width="16.28515625" style="1" customWidth="1"/>
    <col min="8977" max="8977" width="34" style="1" customWidth="1"/>
    <col min="8978" max="9216" width="11.42578125" style="1"/>
    <col min="9217" max="9217" width="4" style="1" customWidth="1"/>
    <col min="9218" max="9218" width="4.85546875" style="1" customWidth="1"/>
    <col min="9219" max="9219" width="36.42578125" style="1" customWidth="1"/>
    <col min="9220" max="9220" width="17.85546875" style="1" bestFit="1" customWidth="1"/>
    <col min="9221" max="9221" width="15.28515625" style="1" customWidth="1"/>
    <col min="9222" max="9222" width="20.140625" style="1" customWidth="1"/>
    <col min="9223" max="9224" width="19.42578125" style="1" customWidth="1"/>
    <col min="9225" max="9225" width="12.140625" style="1" bestFit="1" customWidth="1"/>
    <col min="9226" max="9226" width="14.85546875" style="1" customWidth="1"/>
    <col min="9227" max="9227" width="15.42578125" style="1" customWidth="1"/>
    <col min="9228" max="9228" width="23.5703125" style="1" customWidth="1"/>
    <col min="9229" max="9229" width="11" style="1" customWidth="1"/>
    <col min="9230" max="9230" width="10.7109375" style="1" customWidth="1"/>
    <col min="9231" max="9231" width="14.5703125" style="1" customWidth="1"/>
    <col min="9232" max="9232" width="16.28515625" style="1" customWidth="1"/>
    <col min="9233" max="9233" width="34" style="1" customWidth="1"/>
    <col min="9234" max="9472" width="11.42578125" style="1"/>
    <col min="9473" max="9473" width="4" style="1" customWidth="1"/>
    <col min="9474" max="9474" width="4.85546875" style="1" customWidth="1"/>
    <col min="9475" max="9475" width="36.42578125" style="1" customWidth="1"/>
    <col min="9476" max="9476" width="17.85546875" style="1" bestFit="1" customWidth="1"/>
    <col min="9477" max="9477" width="15.28515625" style="1" customWidth="1"/>
    <col min="9478" max="9478" width="20.140625" style="1" customWidth="1"/>
    <col min="9479" max="9480" width="19.42578125" style="1" customWidth="1"/>
    <col min="9481" max="9481" width="12.140625" style="1" bestFit="1" customWidth="1"/>
    <col min="9482" max="9482" width="14.85546875" style="1" customWidth="1"/>
    <col min="9483" max="9483" width="15.42578125" style="1" customWidth="1"/>
    <col min="9484" max="9484" width="23.5703125" style="1" customWidth="1"/>
    <col min="9485" max="9485" width="11" style="1" customWidth="1"/>
    <col min="9486" max="9486" width="10.7109375" style="1" customWidth="1"/>
    <col min="9487" max="9487" width="14.5703125" style="1" customWidth="1"/>
    <col min="9488" max="9488" width="16.28515625" style="1" customWidth="1"/>
    <col min="9489" max="9489" width="34" style="1" customWidth="1"/>
    <col min="9490" max="9728" width="11.42578125" style="1"/>
    <col min="9729" max="9729" width="4" style="1" customWidth="1"/>
    <col min="9730" max="9730" width="4.85546875" style="1" customWidth="1"/>
    <col min="9731" max="9731" width="36.42578125" style="1" customWidth="1"/>
    <col min="9732" max="9732" width="17.85546875" style="1" bestFit="1" customWidth="1"/>
    <col min="9733" max="9733" width="15.28515625" style="1" customWidth="1"/>
    <col min="9734" max="9734" width="20.140625" style="1" customWidth="1"/>
    <col min="9735" max="9736" width="19.42578125" style="1" customWidth="1"/>
    <col min="9737" max="9737" width="12.140625" style="1" bestFit="1" customWidth="1"/>
    <col min="9738" max="9738" width="14.85546875" style="1" customWidth="1"/>
    <col min="9739" max="9739" width="15.42578125" style="1" customWidth="1"/>
    <col min="9740" max="9740" width="23.5703125" style="1" customWidth="1"/>
    <col min="9741" max="9741" width="11" style="1" customWidth="1"/>
    <col min="9742" max="9742" width="10.7109375" style="1" customWidth="1"/>
    <col min="9743" max="9743" width="14.5703125" style="1" customWidth="1"/>
    <col min="9744" max="9744" width="16.28515625" style="1" customWidth="1"/>
    <col min="9745" max="9745" width="34" style="1" customWidth="1"/>
    <col min="9746" max="9984" width="11.42578125" style="1"/>
    <col min="9985" max="9985" width="4" style="1" customWidth="1"/>
    <col min="9986" max="9986" width="4.85546875" style="1" customWidth="1"/>
    <col min="9987" max="9987" width="36.42578125" style="1" customWidth="1"/>
    <col min="9988" max="9988" width="17.85546875" style="1" bestFit="1" customWidth="1"/>
    <col min="9989" max="9989" width="15.28515625" style="1" customWidth="1"/>
    <col min="9990" max="9990" width="20.140625" style="1" customWidth="1"/>
    <col min="9991" max="9992" width="19.42578125" style="1" customWidth="1"/>
    <col min="9993" max="9993" width="12.140625" style="1" bestFit="1" customWidth="1"/>
    <col min="9994" max="9994" width="14.85546875" style="1" customWidth="1"/>
    <col min="9995" max="9995" width="15.42578125" style="1" customWidth="1"/>
    <col min="9996" max="9996" width="23.5703125" style="1" customWidth="1"/>
    <col min="9997" max="9997" width="11" style="1" customWidth="1"/>
    <col min="9998" max="9998" width="10.7109375" style="1" customWidth="1"/>
    <col min="9999" max="9999" width="14.5703125" style="1" customWidth="1"/>
    <col min="10000" max="10000" width="16.28515625" style="1" customWidth="1"/>
    <col min="10001" max="10001" width="34" style="1" customWidth="1"/>
    <col min="10002" max="10240" width="11.42578125" style="1"/>
    <col min="10241" max="10241" width="4" style="1" customWidth="1"/>
    <col min="10242" max="10242" width="4.85546875" style="1" customWidth="1"/>
    <col min="10243" max="10243" width="36.42578125" style="1" customWidth="1"/>
    <col min="10244" max="10244" width="17.85546875" style="1" bestFit="1" customWidth="1"/>
    <col min="10245" max="10245" width="15.28515625" style="1" customWidth="1"/>
    <col min="10246" max="10246" width="20.140625" style="1" customWidth="1"/>
    <col min="10247" max="10248" width="19.42578125" style="1" customWidth="1"/>
    <col min="10249" max="10249" width="12.140625" style="1" bestFit="1" customWidth="1"/>
    <col min="10250" max="10250" width="14.85546875" style="1" customWidth="1"/>
    <col min="10251" max="10251" width="15.42578125" style="1" customWidth="1"/>
    <col min="10252" max="10252" width="23.5703125" style="1" customWidth="1"/>
    <col min="10253" max="10253" width="11" style="1" customWidth="1"/>
    <col min="10254" max="10254" width="10.7109375" style="1" customWidth="1"/>
    <col min="10255" max="10255" width="14.5703125" style="1" customWidth="1"/>
    <col min="10256" max="10256" width="16.28515625" style="1" customWidth="1"/>
    <col min="10257" max="10257" width="34" style="1" customWidth="1"/>
    <col min="10258" max="10496" width="11.42578125" style="1"/>
    <col min="10497" max="10497" width="4" style="1" customWidth="1"/>
    <col min="10498" max="10498" width="4.85546875" style="1" customWidth="1"/>
    <col min="10499" max="10499" width="36.42578125" style="1" customWidth="1"/>
    <col min="10500" max="10500" width="17.85546875" style="1" bestFit="1" customWidth="1"/>
    <col min="10501" max="10501" width="15.28515625" style="1" customWidth="1"/>
    <col min="10502" max="10502" width="20.140625" style="1" customWidth="1"/>
    <col min="10503" max="10504" width="19.42578125" style="1" customWidth="1"/>
    <col min="10505" max="10505" width="12.140625" style="1" bestFit="1" customWidth="1"/>
    <col min="10506" max="10506" width="14.85546875" style="1" customWidth="1"/>
    <col min="10507" max="10507" width="15.42578125" style="1" customWidth="1"/>
    <col min="10508" max="10508" width="23.5703125" style="1" customWidth="1"/>
    <col min="10509" max="10509" width="11" style="1" customWidth="1"/>
    <col min="10510" max="10510" width="10.7109375" style="1" customWidth="1"/>
    <col min="10511" max="10511" width="14.5703125" style="1" customWidth="1"/>
    <col min="10512" max="10512" width="16.28515625" style="1" customWidth="1"/>
    <col min="10513" max="10513" width="34" style="1" customWidth="1"/>
    <col min="10514" max="10752" width="11.42578125" style="1"/>
    <col min="10753" max="10753" width="4" style="1" customWidth="1"/>
    <col min="10754" max="10754" width="4.85546875" style="1" customWidth="1"/>
    <col min="10755" max="10755" width="36.42578125" style="1" customWidth="1"/>
    <col min="10756" max="10756" width="17.85546875" style="1" bestFit="1" customWidth="1"/>
    <col min="10757" max="10757" width="15.28515625" style="1" customWidth="1"/>
    <col min="10758" max="10758" width="20.140625" style="1" customWidth="1"/>
    <col min="10759" max="10760" width="19.42578125" style="1" customWidth="1"/>
    <col min="10761" max="10761" width="12.140625" style="1" bestFit="1" customWidth="1"/>
    <col min="10762" max="10762" width="14.85546875" style="1" customWidth="1"/>
    <col min="10763" max="10763" width="15.42578125" style="1" customWidth="1"/>
    <col min="10764" max="10764" width="23.5703125" style="1" customWidth="1"/>
    <col min="10765" max="10765" width="11" style="1" customWidth="1"/>
    <col min="10766" max="10766" width="10.7109375" style="1" customWidth="1"/>
    <col min="10767" max="10767" width="14.5703125" style="1" customWidth="1"/>
    <col min="10768" max="10768" width="16.28515625" style="1" customWidth="1"/>
    <col min="10769" max="10769" width="34" style="1" customWidth="1"/>
    <col min="10770" max="11008" width="11.42578125" style="1"/>
    <col min="11009" max="11009" width="4" style="1" customWidth="1"/>
    <col min="11010" max="11010" width="4.85546875" style="1" customWidth="1"/>
    <col min="11011" max="11011" width="36.42578125" style="1" customWidth="1"/>
    <col min="11012" max="11012" width="17.85546875" style="1" bestFit="1" customWidth="1"/>
    <col min="11013" max="11013" width="15.28515625" style="1" customWidth="1"/>
    <col min="11014" max="11014" width="20.140625" style="1" customWidth="1"/>
    <col min="11015" max="11016" width="19.42578125" style="1" customWidth="1"/>
    <col min="11017" max="11017" width="12.140625" style="1" bestFit="1" customWidth="1"/>
    <col min="11018" max="11018" width="14.85546875" style="1" customWidth="1"/>
    <col min="11019" max="11019" width="15.42578125" style="1" customWidth="1"/>
    <col min="11020" max="11020" width="23.5703125" style="1" customWidth="1"/>
    <col min="11021" max="11021" width="11" style="1" customWidth="1"/>
    <col min="11022" max="11022" width="10.7109375" style="1" customWidth="1"/>
    <col min="11023" max="11023" width="14.5703125" style="1" customWidth="1"/>
    <col min="11024" max="11024" width="16.28515625" style="1" customWidth="1"/>
    <col min="11025" max="11025" width="34" style="1" customWidth="1"/>
    <col min="11026" max="11264" width="11.42578125" style="1"/>
    <col min="11265" max="11265" width="4" style="1" customWidth="1"/>
    <col min="11266" max="11266" width="4.85546875" style="1" customWidth="1"/>
    <col min="11267" max="11267" width="36.42578125" style="1" customWidth="1"/>
    <col min="11268" max="11268" width="17.85546875" style="1" bestFit="1" customWidth="1"/>
    <col min="11269" max="11269" width="15.28515625" style="1" customWidth="1"/>
    <col min="11270" max="11270" width="20.140625" style="1" customWidth="1"/>
    <col min="11271" max="11272" width="19.42578125" style="1" customWidth="1"/>
    <col min="11273" max="11273" width="12.140625" style="1" bestFit="1" customWidth="1"/>
    <col min="11274" max="11274" width="14.85546875" style="1" customWidth="1"/>
    <col min="11275" max="11275" width="15.42578125" style="1" customWidth="1"/>
    <col min="11276" max="11276" width="23.5703125" style="1" customWidth="1"/>
    <col min="11277" max="11277" width="11" style="1" customWidth="1"/>
    <col min="11278" max="11278" width="10.7109375" style="1" customWidth="1"/>
    <col min="11279" max="11279" width="14.5703125" style="1" customWidth="1"/>
    <col min="11280" max="11280" width="16.28515625" style="1" customWidth="1"/>
    <col min="11281" max="11281" width="34" style="1" customWidth="1"/>
    <col min="11282" max="11520" width="11.42578125" style="1"/>
    <col min="11521" max="11521" width="4" style="1" customWidth="1"/>
    <col min="11522" max="11522" width="4.85546875" style="1" customWidth="1"/>
    <col min="11523" max="11523" width="36.42578125" style="1" customWidth="1"/>
    <col min="11524" max="11524" width="17.85546875" style="1" bestFit="1" customWidth="1"/>
    <col min="11525" max="11525" width="15.28515625" style="1" customWidth="1"/>
    <col min="11526" max="11526" width="20.140625" style="1" customWidth="1"/>
    <col min="11527" max="11528" width="19.42578125" style="1" customWidth="1"/>
    <col min="11529" max="11529" width="12.140625" style="1" bestFit="1" customWidth="1"/>
    <col min="11530" max="11530" width="14.85546875" style="1" customWidth="1"/>
    <col min="11531" max="11531" width="15.42578125" style="1" customWidth="1"/>
    <col min="11532" max="11532" width="23.5703125" style="1" customWidth="1"/>
    <col min="11533" max="11533" width="11" style="1" customWidth="1"/>
    <col min="11534" max="11534" width="10.7109375" style="1" customWidth="1"/>
    <col min="11535" max="11535" width="14.5703125" style="1" customWidth="1"/>
    <col min="11536" max="11536" width="16.28515625" style="1" customWidth="1"/>
    <col min="11537" max="11537" width="34" style="1" customWidth="1"/>
    <col min="11538" max="11776" width="11.42578125" style="1"/>
    <col min="11777" max="11777" width="4" style="1" customWidth="1"/>
    <col min="11778" max="11778" width="4.85546875" style="1" customWidth="1"/>
    <col min="11779" max="11779" width="36.42578125" style="1" customWidth="1"/>
    <col min="11780" max="11780" width="17.85546875" style="1" bestFit="1" customWidth="1"/>
    <col min="11781" max="11781" width="15.28515625" style="1" customWidth="1"/>
    <col min="11782" max="11782" width="20.140625" style="1" customWidth="1"/>
    <col min="11783" max="11784" width="19.42578125" style="1" customWidth="1"/>
    <col min="11785" max="11785" width="12.140625" style="1" bestFit="1" customWidth="1"/>
    <col min="11786" max="11786" width="14.85546875" style="1" customWidth="1"/>
    <col min="11787" max="11787" width="15.42578125" style="1" customWidth="1"/>
    <col min="11788" max="11788" width="23.5703125" style="1" customWidth="1"/>
    <col min="11789" max="11789" width="11" style="1" customWidth="1"/>
    <col min="11790" max="11790" width="10.7109375" style="1" customWidth="1"/>
    <col min="11791" max="11791" width="14.5703125" style="1" customWidth="1"/>
    <col min="11792" max="11792" width="16.28515625" style="1" customWidth="1"/>
    <col min="11793" max="11793" width="34" style="1" customWidth="1"/>
    <col min="11794" max="12032" width="11.42578125" style="1"/>
    <col min="12033" max="12033" width="4" style="1" customWidth="1"/>
    <col min="12034" max="12034" width="4.85546875" style="1" customWidth="1"/>
    <col min="12035" max="12035" width="36.42578125" style="1" customWidth="1"/>
    <col min="12036" max="12036" width="17.85546875" style="1" bestFit="1" customWidth="1"/>
    <col min="12037" max="12037" width="15.28515625" style="1" customWidth="1"/>
    <col min="12038" max="12038" width="20.140625" style="1" customWidth="1"/>
    <col min="12039" max="12040" width="19.42578125" style="1" customWidth="1"/>
    <col min="12041" max="12041" width="12.140625" style="1" bestFit="1" customWidth="1"/>
    <col min="12042" max="12042" width="14.85546875" style="1" customWidth="1"/>
    <col min="12043" max="12043" width="15.42578125" style="1" customWidth="1"/>
    <col min="12044" max="12044" width="23.5703125" style="1" customWidth="1"/>
    <col min="12045" max="12045" width="11" style="1" customWidth="1"/>
    <col min="12046" max="12046" width="10.7109375" style="1" customWidth="1"/>
    <col min="12047" max="12047" width="14.5703125" style="1" customWidth="1"/>
    <col min="12048" max="12048" width="16.28515625" style="1" customWidth="1"/>
    <col min="12049" max="12049" width="34" style="1" customWidth="1"/>
    <col min="12050" max="12288" width="11.42578125" style="1"/>
    <col min="12289" max="12289" width="4" style="1" customWidth="1"/>
    <col min="12290" max="12290" width="4.85546875" style="1" customWidth="1"/>
    <col min="12291" max="12291" width="36.42578125" style="1" customWidth="1"/>
    <col min="12292" max="12292" width="17.85546875" style="1" bestFit="1" customWidth="1"/>
    <col min="12293" max="12293" width="15.28515625" style="1" customWidth="1"/>
    <col min="12294" max="12294" width="20.140625" style="1" customWidth="1"/>
    <col min="12295" max="12296" width="19.42578125" style="1" customWidth="1"/>
    <col min="12297" max="12297" width="12.140625" style="1" bestFit="1" customWidth="1"/>
    <col min="12298" max="12298" width="14.85546875" style="1" customWidth="1"/>
    <col min="12299" max="12299" width="15.42578125" style="1" customWidth="1"/>
    <col min="12300" max="12300" width="23.5703125" style="1" customWidth="1"/>
    <col min="12301" max="12301" width="11" style="1" customWidth="1"/>
    <col min="12302" max="12302" width="10.7109375" style="1" customWidth="1"/>
    <col min="12303" max="12303" width="14.5703125" style="1" customWidth="1"/>
    <col min="12304" max="12304" width="16.28515625" style="1" customWidth="1"/>
    <col min="12305" max="12305" width="34" style="1" customWidth="1"/>
    <col min="12306" max="12544" width="11.42578125" style="1"/>
    <col min="12545" max="12545" width="4" style="1" customWidth="1"/>
    <col min="12546" max="12546" width="4.85546875" style="1" customWidth="1"/>
    <col min="12547" max="12547" width="36.42578125" style="1" customWidth="1"/>
    <col min="12548" max="12548" width="17.85546875" style="1" bestFit="1" customWidth="1"/>
    <col min="12549" max="12549" width="15.28515625" style="1" customWidth="1"/>
    <col min="12550" max="12550" width="20.140625" style="1" customWidth="1"/>
    <col min="12551" max="12552" width="19.42578125" style="1" customWidth="1"/>
    <col min="12553" max="12553" width="12.140625" style="1" bestFit="1" customWidth="1"/>
    <col min="12554" max="12554" width="14.85546875" style="1" customWidth="1"/>
    <col min="12555" max="12555" width="15.42578125" style="1" customWidth="1"/>
    <col min="12556" max="12556" width="23.5703125" style="1" customWidth="1"/>
    <col min="12557" max="12557" width="11" style="1" customWidth="1"/>
    <col min="12558" max="12558" width="10.7109375" style="1" customWidth="1"/>
    <col min="12559" max="12559" width="14.5703125" style="1" customWidth="1"/>
    <col min="12560" max="12560" width="16.28515625" style="1" customWidth="1"/>
    <col min="12561" max="12561" width="34" style="1" customWidth="1"/>
    <col min="12562" max="12800" width="11.42578125" style="1"/>
    <col min="12801" max="12801" width="4" style="1" customWidth="1"/>
    <col min="12802" max="12802" width="4.85546875" style="1" customWidth="1"/>
    <col min="12803" max="12803" width="36.42578125" style="1" customWidth="1"/>
    <col min="12804" max="12804" width="17.85546875" style="1" bestFit="1" customWidth="1"/>
    <col min="12805" max="12805" width="15.28515625" style="1" customWidth="1"/>
    <col min="12806" max="12806" width="20.140625" style="1" customWidth="1"/>
    <col min="12807" max="12808" width="19.42578125" style="1" customWidth="1"/>
    <col min="12809" max="12809" width="12.140625" style="1" bestFit="1" customWidth="1"/>
    <col min="12810" max="12810" width="14.85546875" style="1" customWidth="1"/>
    <col min="12811" max="12811" width="15.42578125" style="1" customWidth="1"/>
    <col min="12812" max="12812" width="23.5703125" style="1" customWidth="1"/>
    <col min="12813" max="12813" width="11" style="1" customWidth="1"/>
    <col min="12814" max="12814" width="10.7109375" style="1" customWidth="1"/>
    <col min="12815" max="12815" width="14.5703125" style="1" customWidth="1"/>
    <col min="12816" max="12816" width="16.28515625" style="1" customWidth="1"/>
    <col min="12817" max="12817" width="34" style="1" customWidth="1"/>
    <col min="12818" max="13056" width="11.42578125" style="1"/>
    <col min="13057" max="13057" width="4" style="1" customWidth="1"/>
    <col min="13058" max="13058" width="4.85546875" style="1" customWidth="1"/>
    <col min="13059" max="13059" width="36.42578125" style="1" customWidth="1"/>
    <col min="13060" max="13060" width="17.85546875" style="1" bestFit="1" customWidth="1"/>
    <col min="13061" max="13061" width="15.28515625" style="1" customWidth="1"/>
    <col min="13062" max="13062" width="20.140625" style="1" customWidth="1"/>
    <col min="13063" max="13064" width="19.42578125" style="1" customWidth="1"/>
    <col min="13065" max="13065" width="12.140625" style="1" bestFit="1" customWidth="1"/>
    <col min="13066" max="13066" width="14.85546875" style="1" customWidth="1"/>
    <col min="13067" max="13067" width="15.42578125" style="1" customWidth="1"/>
    <col min="13068" max="13068" width="23.5703125" style="1" customWidth="1"/>
    <col min="13069" max="13069" width="11" style="1" customWidth="1"/>
    <col min="13070" max="13070" width="10.7109375" style="1" customWidth="1"/>
    <col min="13071" max="13071" width="14.5703125" style="1" customWidth="1"/>
    <col min="13072" max="13072" width="16.28515625" style="1" customWidth="1"/>
    <col min="13073" max="13073" width="34" style="1" customWidth="1"/>
    <col min="13074" max="13312" width="11.42578125" style="1"/>
    <col min="13313" max="13313" width="4" style="1" customWidth="1"/>
    <col min="13314" max="13314" width="4.85546875" style="1" customWidth="1"/>
    <col min="13315" max="13315" width="36.42578125" style="1" customWidth="1"/>
    <col min="13316" max="13316" width="17.85546875" style="1" bestFit="1" customWidth="1"/>
    <col min="13317" max="13317" width="15.28515625" style="1" customWidth="1"/>
    <col min="13318" max="13318" width="20.140625" style="1" customWidth="1"/>
    <col min="13319" max="13320" width="19.42578125" style="1" customWidth="1"/>
    <col min="13321" max="13321" width="12.140625" style="1" bestFit="1" customWidth="1"/>
    <col min="13322" max="13322" width="14.85546875" style="1" customWidth="1"/>
    <col min="13323" max="13323" width="15.42578125" style="1" customWidth="1"/>
    <col min="13324" max="13324" width="23.5703125" style="1" customWidth="1"/>
    <col min="13325" max="13325" width="11" style="1" customWidth="1"/>
    <col min="13326" max="13326" width="10.7109375" style="1" customWidth="1"/>
    <col min="13327" max="13327" width="14.5703125" style="1" customWidth="1"/>
    <col min="13328" max="13328" width="16.28515625" style="1" customWidth="1"/>
    <col min="13329" max="13329" width="34" style="1" customWidth="1"/>
    <col min="13330" max="13568" width="11.42578125" style="1"/>
    <col min="13569" max="13569" width="4" style="1" customWidth="1"/>
    <col min="13570" max="13570" width="4.85546875" style="1" customWidth="1"/>
    <col min="13571" max="13571" width="36.42578125" style="1" customWidth="1"/>
    <col min="13572" max="13572" width="17.85546875" style="1" bestFit="1" customWidth="1"/>
    <col min="13573" max="13573" width="15.28515625" style="1" customWidth="1"/>
    <col min="13574" max="13574" width="20.140625" style="1" customWidth="1"/>
    <col min="13575" max="13576" width="19.42578125" style="1" customWidth="1"/>
    <col min="13577" max="13577" width="12.140625" style="1" bestFit="1" customWidth="1"/>
    <col min="13578" max="13578" width="14.85546875" style="1" customWidth="1"/>
    <col min="13579" max="13579" width="15.42578125" style="1" customWidth="1"/>
    <col min="13580" max="13580" width="23.5703125" style="1" customWidth="1"/>
    <col min="13581" max="13581" width="11" style="1" customWidth="1"/>
    <col min="13582" max="13582" width="10.7109375" style="1" customWidth="1"/>
    <col min="13583" max="13583" width="14.5703125" style="1" customWidth="1"/>
    <col min="13584" max="13584" width="16.28515625" style="1" customWidth="1"/>
    <col min="13585" max="13585" width="34" style="1" customWidth="1"/>
    <col min="13586" max="13824" width="11.42578125" style="1"/>
    <col min="13825" max="13825" width="4" style="1" customWidth="1"/>
    <col min="13826" max="13826" width="4.85546875" style="1" customWidth="1"/>
    <col min="13827" max="13827" width="36.42578125" style="1" customWidth="1"/>
    <col min="13828" max="13828" width="17.85546875" style="1" bestFit="1" customWidth="1"/>
    <col min="13829" max="13829" width="15.28515625" style="1" customWidth="1"/>
    <col min="13830" max="13830" width="20.140625" style="1" customWidth="1"/>
    <col min="13831" max="13832" width="19.42578125" style="1" customWidth="1"/>
    <col min="13833" max="13833" width="12.140625" style="1" bestFit="1" customWidth="1"/>
    <col min="13834" max="13834" width="14.85546875" style="1" customWidth="1"/>
    <col min="13835" max="13835" width="15.42578125" style="1" customWidth="1"/>
    <col min="13836" max="13836" width="23.5703125" style="1" customWidth="1"/>
    <col min="13837" max="13837" width="11" style="1" customWidth="1"/>
    <col min="13838" max="13838" width="10.7109375" style="1" customWidth="1"/>
    <col min="13839" max="13839" width="14.5703125" style="1" customWidth="1"/>
    <col min="13840" max="13840" width="16.28515625" style="1" customWidth="1"/>
    <col min="13841" max="13841" width="34" style="1" customWidth="1"/>
    <col min="13842" max="14080" width="11.42578125" style="1"/>
    <col min="14081" max="14081" width="4" style="1" customWidth="1"/>
    <col min="14082" max="14082" width="4.85546875" style="1" customWidth="1"/>
    <col min="14083" max="14083" width="36.42578125" style="1" customWidth="1"/>
    <col min="14084" max="14084" width="17.85546875" style="1" bestFit="1" customWidth="1"/>
    <col min="14085" max="14085" width="15.28515625" style="1" customWidth="1"/>
    <col min="14086" max="14086" width="20.140625" style="1" customWidth="1"/>
    <col min="14087" max="14088" width="19.42578125" style="1" customWidth="1"/>
    <col min="14089" max="14089" width="12.140625" style="1" bestFit="1" customWidth="1"/>
    <col min="14090" max="14090" width="14.85546875" style="1" customWidth="1"/>
    <col min="14091" max="14091" width="15.42578125" style="1" customWidth="1"/>
    <col min="14092" max="14092" width="23.5703125" style="1" customWidth="1"/>
    <col min="14093" max="14093" width="11" style="1" customWidth="1"/>
    <col min="14094" max="14094" width="10.7109375" style="1" customWidth="1"/>
    <col min="14095" max="14095" width="14.5703125" style="1" customWidth="1"/>
    <col min="14096" max="14096" width="16.28515625" style="1" customWidth="1"/>
    <col min="14097" max="14097" width="34" style="1" customWidth="1"/>
    <col min="14098" max="14336" width="11.42578125" style="1"/>
    <col min="14337" max="14337" width="4" style="1" customWidth="1"/>
    <col min="14338" max="14338" width="4.85546875" style="1" customWidth="1"/>
    <col min="14339" max="14339" width="36.42578125" style="1" customWidth="1"/>
    <col min="14340" max="14340" width="17.85546875" style="1" bestFit="1" customWidth="1"/>
    <col min="14341" max="14341" width="15.28515625" style="1" customWidth="1"/>
    <col min="14342" max="14342" width="20.140625" style="1" customWidth="1"/>
    <col min="14343" max="14344" width="19.42578125" style="1" customWidth="1"/>
    <col min="14345" max="14345" width="12.140625" style="1" bestFit="1" customWidth="1"/>
    <col min="14346" max="14346" width="14.85546875" style="1" customWidth="1"/>
    <col min="14347" max="14347" width="15.42578125" style="1" customWidth="1"/>
    <col min="14348" max="14348" width="23.5703125" style="1" customWidth="1"/>
    <col min="14349" max="14349" width="11" style="1" customWidth="1"/>
    <col min="14350" max="14350" width="10.7109375" style="1" customWidth="1"/>
    <col min="14351" max="14351" width="14.5703125" style="1" customWidth="1"/>
    <col min="14352" max="14352" width="16.28515625" style="1" customWidth="1"/>
    <col min="14353" max="14353" width="34" style="1" customWidth="1"/>
    <col min="14354" max="14592" width="11.42578125" style="1"/>
    <col min="14593" max="14593" width="4" style="1" customWidth="1"/>
    <col min="14594" max="14594" width="4.85546875" style="1" customWidth="1"/>
    <col min="14595" max="14595" width="36.42578125" style="1" customWidth="1"/>
    <col min="14596" max="14596" width="17.85546875" style="1" bestFit="1" customWidth="1"/>
    <col min="14597" max="14597" width="15.28515625" style="1" customWidth="1"/>
    <col min="14598" max="14598" width="20.140625" style="1" customWidth="1"/>
    <col min="14599" max="14600" width="19.42578125" style="1" customWidth="1"/>
    <col min="14601" max="14601" width="12.140625" style="1" bestFit="1" customWidth="1"/>
    <col min="14602" max="14602" width="14.85546875" style="1" customWidth="1"/>
    <col min="14603" max="14603" width="15.42578125" style="1" customWidth="1"/>
    <col min="14604" max="14604" width="23.5703125" style="1" customWidth="1"/>
    <col min="14605" max="14605" width="11" style="1" customWidth="1"/>
    <col min="14606" max="14606" width="10.7109375" style="1" customWidth="1"/>
    <col min="14607" max="14607" width="14.5703125" style="1" customWidth="1"/>
    <col min="14608" max="14608" width="16.28515625" style="1" customWidth="1"/>
    <col min="14609" max="14609" width="34" style="1" customWidth="1"/>
    <col min="14610" max="14848" width="11.42578125" style="1"/>
    <col min="14849" max="14849" width="4" style="1" customWidth="1"/>
    <col min="14850" max="14850" width="4.85546875" style="1" customWidth="1"/>
    <col min="14851" max="14851" width="36.42578125" style="1" customWidth="1"/>
    <col min="14852" max="14852" width="17.85546875" style="1" bestFit="1" customWidth="1"/>
    <col min="14853" max="14853" width="15.28515625" style="1" customWidth="1"/>
    <col min="14854" max="14854" width="20.140625" style="1" customWidth="1"/>
    <col min="14855" max="14856" width="19.42578125" style="1" customWidth="1"/>
    <col min="14857" max="14857" width="12.140625" style="1" bestFit="1" customWidth="1"/>
    <col min="14858" max="14858" width="14.85546875" style="1" customWidth="1"/>
    <col min="14859" max="14859" width="15.42578125" style="1" customWidth="1"/>
    <col min="14860" max="14860" width="23.5703125" style="1" customWidth="1"/>
    <col min="14861" max="14861" width="11" style="1" customWidth="1"/>
    <col min="14862" max="14862" width="10.7109375" style="1" customWidth="1"/>
    <col min="14863" max="14863" width="14.5703125" style="1" customWidth="1"/>
    <col min="14864" max="14864" width="16.28515625" style="1" customWidth="1"/>
    <col min="14865" max="14865" width="34" style="1" customWidth="1"/>
    <col min="14866" max="15104" width="11.42578125" style="1"/>
    <col min="15105" max="15105" width="4" style="1" customWidth="1"/>
    <col min="15106" max="15106" width="4.85546875" style="1" customWidth="1"/>
    <col min="15107" max="15107" width="36.42578125" style="1" customWidth="1"/>
    <col min="15108" max="15108" width="17.85546875" style="1" bestFit="1" customWidth="1"/>
    <col min="15109" max="15109" width="15.28515625" style="1" customWidth="1"/>
    <col min="15110" max="15110" width="20.140625" style="1" customWidth="1"/>
    <col min="15111" max="15112" width="19.42578125" style="1" customWidth="1"/>
    <col min="15113" max="15113" width="12.140625" style="1" bestFit="1" customWidth="1"/>
    <col min="15114" max="15114" width="14.85546875" style="1" customWidth="1"/>
    <col min="15115" max="15115" width="15.42578125" style="1" customWidth="1"/>
    <col min="15116" max="15116" width="23.5703125" style="1" customWidth="1"/>
    <col min="15117" max="15117" width="11" style="1" customWidth="1"/>
    <col min="15118" max="15118" width="10.7109375" style="1" customWidth="1"/>
    <col min="15119" max="15119" width="14.5703125" style="1" customWidth="1"/>
    <col min="15120" max="15120" width="16.28515625" style="1" customWidth="1"/>
    <col min="15121" max="15121" width="34" style="1" customWidth="1"/>
    <col min="15122" max="15360" width="11.42578125" style="1"/>
    <col min="15361" max="15361" width="4" style="1" customWidth="1"/>
    <col min="15362" max="15362" width="4.85546875" style="1" customWidth="1"/>
    <col min="15363" max="15363" width="36.42578125" style="1" customWidth="1"/>
    <col min="15364" max="15364" width="17.85546875" style="1" bestFit="1" customWidth="1"/>
    <col min="15365" max="15365" width="15.28515625" style="1" customWidth="1"/>
    <col min="15366" max="15366" width="20.140625" style="1" customWidth="1"/>
    <col min="15367" max="15368" width="19.42578125" style="1" customWidth="1"/>
    <col min="15369" max="15369" width="12.140625" style="1" bestFit="1" customWidth="1"/>
    <col min="15370" max="15370" width="14.85546875" style="1" customWidth="1"/>
    <col min="15371" max="15371" width="15.42578125" style="1" customWidth="1"/>
    <col min="15372" max="15372" width="23.5703125" style="1" customWidth="1"/>
    <col min="15373" max="15373" width="11" style="1" customWidth="1"/>
    <col min="15374" max="15374" width="10.7109375" style="1" customWidth="1"/>
    <col min="15375" max="15375" width="14.5703125" style="1" customWidth="1"/>
    <col min="15376" max="15376" width="16.28515625" style="1" customWidth="1"/>
    <col min="15377" max="15377" width="34" style="1" customWidth="1"/>
    <col min="15378" max="15616" width="11.42578125" style="1"/>
    <col min="15617" max="15617" width="4" style="1" customWidth="1"/>
    <col min="15618" max="15618" width="4.85546875" style="1" customWidth="1"/>
    <col min="15619" max="15619" width="36.42578125" style="1" customWidth="1"/>
    <col min="15620" max="15620" width="17.85546875" style="1" bestFit="1" customWidth="1"/>
    <col min="15621" max="15621" width="15.28515625" style="1" customWidth="1"/>
    <col min="15622" max="15622" width="20.140625" style="1" customWidth="1"/>
    <col min="15623" max="15624" width="19.42578125" style="1" customWidth="1"/>
    <col min="15625" max="15625" width="12.140625" style="1" bestFit="1" customWidth="1"/>
    <col min="15626" max="15626" width="14.85546875" style="1" customWidth="1"/>
    <col min="15627" max="15627" width="15.42578125" style="1" customWidth="1"/>
    <col min="15628" max="15628" width="23.5703125" style="1" customWidth="1"/>
    <col min="15629" max="15629" width="11" style="1" customWidth="1"/>
    <col min="15630" max="15630" width="10.7109375" style="1" customWidth="1"/>
    <col min="15631" max="15631" width="14.5703125" style="1" customWidth="1"/>
    <col min="15632" max="15632" width="16.28515625" style="1" customWidth="1"/>
    <col min="15633" max="15633" width="34" style="1" customWidth="1"/>
    <col min="15634" max="15872" width="11.42578125" style="1"/>
    <col min="15873" max="15873" width="4" style="1" customWidth="1"/>
    <col min="15874" max="15874" width="4.85546875" style="1" customWidth="1"/>
    <col min="15875" max="15875" width="36.42578125" style="1" customWidth="1"/>
    <col min="15876" max="15876" width="17.85546875" style="1" bestFit="1" customWidth="1"/>
    <col min="15877" max="15877" width="15.28515625" style="1" customWidth="1"/>
    <col min="15878" max="15878" width="20.140625" style="1" customWidth="1"/>
    <col min="15879" max="15880" width="19.42578125" style="1" customWidth="1"/>
    <col min="15881" max="15881" width="12.140625" style="1" bestFit="1" customWidth="1"/>
    <col min="15882" max="15882" width="14.85546875" style="1" customWidth="1"/>
    <col min="15883" max="15883" width="15.42578125" style="1" customWidth="1"/>
    <col min="15884" max="15884" width="23.5703125" style="1" customWidth="1"/>
    <col min="15885" max="15885" width="11" style="1" customWidth="1"/>
    <col min="15886" max="15886" width="10.7109375" style="1" customWidth="1"/>
    <col min="15887" max="15887" width="14.5703125" style="1" customWidth="1"/>
    <col min="15888" max="15888" width="16.28515625" style="1" customWidth="1"/>
    <col min="15889" max="15889" width="34" style="1" customWidth="1"/>
    <col min="15890" max="16128" width="11.42578125" style="1"/>
    <col min="16129" max="16129" width="4" style="1" customWidth="1"/>
    <col min="16130" max="16130" width="4.85546875" style="1" customWidth="1"/>
    <col min="16131" max="16131" width="36.42578125" style="1" customWidth="1"/>
    <col min="16132" max="16132" width="17.85546875" style="1" bestFit="1" customWidth="1"/>
    <col min="16133" max="16133" width="15.28515625" style="1" customWidth="1"/>
    <col min="16134" max="16134" width="20.140625" style="1" customWidth="1"/>
    <col min="16135" max="16136" width="19.42578125" style="1" customWidth="1"/>
    <col min="16137" max="16137" width="12.140625" style="1" bestFit="1" customWidth="1"/>
    <col min="16138" max="16138" width="14.85546875" style="1" customWidth="1"/>
    <col min="16139" max="16139" width="15.42578125" style="1" customWidth="1"/>
    <col min="16140" max="16140" width="23.5703125" style="1" customWidth="1"/>
    <col min="16141" max="16141" width="11" style="1" customWidth="1"/>
    <col min="16142" max="16142" width="10.7109375" style="1" customWidth="1"/>
    <col min="16143" max="16143" width="14.5703125" style="1" customWidth="1"/>
    <col min="16144" max="16144" width="16.28515625" style="1" customWidth="1"/>
    <col min="16145" max="16145" width="34" style="1" customWidth="1"/>
    <col min="16146" max="16384" width="11.42578125" style="1"/>
  </cols>
  <sheetData>
    <row r="2" spans="1:17" ht="4.1500000000000004" customHeight="1">
      <c r="B2" s="146"/>
      <c r="C2" s="146"/>
      <c r="K2" s="147"/>
      <c r="L2" s="148"/>
      <c r="M2" s="148"/>
      <c r="N2" s="1"/>
      <c r="O2" s="1"/>
    </row>
    <row r="3" spans="1:17" ht="14.25" customHeight="1">
      <c r="A3" s="149"/>
      <c r="B3" s="1006" t="s">
        <v>254</v>
      </c>
      <c r="C3" s="1006"/>
      <c r="D3" s="1006"/>
      <c r="E3" s="1006"/>
      <c r="F3" s="1006"/>
      <c r="G3" s="1006"/>
      <c r="H3" s="1006"/>
      <c r="I3" s="1006"/>
      <c r="J3" s="1006"/>
      <c r="K3" s="1006"/>
      <c r="L3" s="1006"/>
      <c r="M3" s="1006"/>
      <c r="N3" s="1006"/>
      <c r="O3" s="1006"/>
      <c r="P3" s="1006"/>
      <c r="Q3" s="1006"/>
    </row>
    <row r="4" spans="1:17" ht="25.5" customHeight="1">
      <c r="A4" s="150"/>
      <c r="B4" s="1007" t="s">
        <v>1</v>
      </c>
      <c r="C4" s="1007"/>
      <c r="D4" s="1007"/>
      <c r="E4" s="1007"/>
      <c r="F4" s="1007"/>
      <c r="G4" s="1007"/>
      <c r="H4" s="1007"/>
      <c r="I4" s="1007"/>
      <c r="J4" s="1007"/>
      <c r="K4" s="1007"/>
      <c r="L4" s="1007"/>
      <c r="M4" s="1007"/>
      <c r="N4" s="1007"/>
      <c r="O4" s="1007"/>
      <c r="P4" s="1007"/>
      <c r="Q4" s="1007"/>
    </row>
    <row r="5" spans="1:17" ht="23.25" customHeight="1">
      <c r="A5" s="151"/>
      <c r="B5" s="1008" t="s">
        <v>255</v>
      </c>
      <c r="C5" s="1008"/>
      <c r="D5" s="1008"/>
      <c r="E5" s="1008"/>
      <c r="F5" s="1008"/>
      <c r="G5" s="1008"/>
      <c r="H5" s="1008"/>
      <c r="I5" s="1008"/>
      <c r="J5" s="1008"/>
      <c r="K5" s="1008"/>
      <c r="L5" s="1008"/>
      <c r="M5" s="1008"/>
      <c r="N5" s="1008"/>
      <c r="O5" s="1008"/>
      <c r="P5" s="1008"/>
      <c r="Q5" s="1008"/>
    </row>
    <row r="6" spans="1:17" ht="18.75" customHeight="1">
      <c r="A6" s="152"/>
      <c r="B6" s="1009" t="s">
        <v>3</v>
      </c>
      <c r="C6" s="1009"/>
      <c r="D6" s="1009"/>
      <c r="E6" s="1009"/>
      <c r="F6" s="1009"/>
      <c r="G6" s="1009"/>
      <c r="H6" s="1009"/>
      <c r="I6" s="1009"/>
      <c r="J6" s="1009"/>
      <c r="K6" s="1009"/>
      <c r="L6" s="1009"/>
      <c r="M6" s="1009"/>
      <c r="N6" s="1009"/>
      <c r="O6" s="1009"/>
      <c r="P6" s="1009"/>
      <c r="Q6" s="1009"/>
    </row>
    <row r="7" spans="1:17" ht="6.75" customHeight="1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4"/>
      <c r="L7" s="155"/>
      <c r="M7" s="155"/>
      <c r="N7" s="153"/>
      <c r="O7" s="1"/>
    </row>
    <row r="8" spans="1:17" ht="6.75" customHeight="1" thickBot="1">
      <c r="E8" s="153"/>
      <c r="F8" s="153"/>
      <c r="G8" s="153"/>
      <c r="H8" s="153"/>
      <c r="I8" s="153"/>
      <c r="J8" s="153"/>
      <c r="K8" s="153"/>
      <c r="L8" s="153"/>
      <c r="M8" s="154"/>
      <c r="N8" s="155"/>
      <c r="O8" s="155"/>
      <c r="P8" s="153"/>
    </row>
    <row r="9" spans="1:17" ht="37.5" customHeight="1" thickTop="1" thickBot="1">
      <c r="B9" s="1010" t="s">
        <v>256</v>
      </c>
      <c r="C9" s="1011"/>
      <c r="D9" s="1014" t="s">
        <v>257</v>
      </c>
      <c r="E9" s="1016" t="s">
        <v>258</v>
      </c>
      <c r="F9" s="1014" t="s">
        <v>259</v>
      </c>
      <c r="G9" s="874" t="s">
        <v>260</v>
      </c>
      <c r="H9" s="874" t="s">
        <v>260</v>
      </c>
      <c r="I9" s="874" t="s">
        <v>261</v>
      </c>
      <c r="J9" s="1018" t="s">
        <v>261</v>
      </c>
      <c r="K9" s="1018"/>
      <c r="L9" s="1014" t="s">
        <v>262</v>
      </c>
      <c r="M9" s="1014" t="s">
        <v>263</v>
      </c>
      <c r="N9" s="1016" t="s">
        <v>264</v>
      </c>
      <c r="O9" s="1014" t="s">
        <v>265</v>
      </c>
      <c r="P9" s="1014" t="s">
        <v>266</v>
      </c>
      <c r="Q9" s="1014" t="s">
        <v>267</v>
      </c>
    </row>
    <row r="10" spans="1:17" ht="30" customHeight="1" thickTop="1" thickBot="1">
      <c r="B10" s="1012"/>
      <c r="C10" s="1013"/>
      <c r="D10" s="1015"/>
      <c r="E10" s="1017"/>
      <c r="F10" s="1015"/>
      <c r="G10" s="875" t="s">
        <v>268</v>
      </c>
      <c r="H10" s="875" t="s">
        <v>269</v>
      </c>
      <c r="I10" s="875" t="s">
        <v>270</v>
      </c>
      <c r="J10" s="875" t="s">
        <v>271</v>
      </c>
      <c r="K10" s="875" t="s">
        <v>272</v>
      </c>
      <c r="L10" s="1015"/>
      <c r="M10" s="1015"/>
      <c r="N10" s="1017"/>
      <c r="O10" s="1015"/>
      <c r="P10" s="1015"/>
      <c r="Q10" s="1015"/>
    </row>
    <row r="11" spans="1:17" ht="14.25" thickTop="1">
      <c r="B11" s="156" t="s">
        <v>273</v>
      </c>
      <c r="C11" s="157"/>
      <c r="D11" s="157"/>
      <c r="E11" s="158"/>
      <c r="F11" s="159">
        <v>3354412868.6599998</v>
      </c>
      <c r="G11" s="159">
        <v>2833397334.8570127</v>
      </c>
      <c r="H11" s="159">
        <v>2759435671.7449536</v>
      </c>
      <c r="I11" s="160"/>
      <c r="J11" s="160"/>
      <c r="K11" s="160"/>
      <c r="L11" s="160"/>
      <c r="M11" s="160"/>
      <c r="N11" s="158"/>
      <c r="O11" s="158"/>
      <c r="P11" s="158"/>
      <c r="Q11" s="158"/>
    </row>
    <row r="12" spans="1:17" ht="13.5">
      <c r="B12" s="161"/>
      <c r="C12" s="162"/>
      <c r="D12" s="162"/>
      <c r="E12" s="163"/>
      <c r="F12" s="164"/>
      <c r="G12" s="164"/>
      <c r="H12" s="164"/>
      <c r="I12" s="163"/>
      <c r="J12" s="163"/>
      <c r="K12" s="163"/>
      <c r="L12" s="163"/>
      <c r="M12" s="165"/>
      <c r="N12" s="166"/>
      <c r="O12" s="166"/>
      <c r="P12" s="163"/>
      <c r="Q12" s="163"/>
    </row>
    <row r="13" spans="1:17" ht="13.5">
      <c r="B13" s="156" t="s">
        <v>274</v>
      </c>
      <c r="C13" s="162"/>
      <c r="D13" s="162"/>
      <c r="E13" s="163"/>
      <c r="F13" s="159">
        <v>2428190368.6599998</v>
      </c>
      <c r="G13" s="159">
        <v>2256721767.8948746</v>
      </c>
      <c r="H13" s="159">
        <v>2207137578.5223656</v>
      </c>
      <c r="I13" s="163"/>
      <c r="J13" s="163"/>
      <c r="K13" s="163"/>
      <c r="L13" s="163"/>
      <c r="M13" s="165"/>
      <c r="N13" s="166"/>
      <c r="O13" s="166"/>
      <c r="P13" s="163"/>
      <c r="Q13" s="163"/>
    </row>
    <row r="14" spans="1:17" ht="13.5">
      <c r="B14" s="161"/>
      <c r="C14" s="162"/>
      <c r="D14" s="162"/>
      <c r="E14" s="163"/>
      <c r="F14" s="163"/>
      <c r="G14" s="163"/>
      <c r="H14" s="163"/>
      <c r="I14" s="163"/>
      <c r="J14" s="163"/>
      <c r="K14" s="163"/>
      <c r="L14" s="163"/>
      <c r="M14" s="165"/>
      <c r="N14" s="166"/>
      <c r="O14" s="166"/>
      <c r="P14" s="163"/>
      <c r="Q14" s="163"/>
    </row>
    <row r="15" spans="1:17" ht="13.5">
      <c r="B15" s="161" t="s">
        <v>251</v>
      </c>
      <c r="C15" s="162"/>
      <c r="D15" s="162"/>
      <c r="E15" s="163"/>
      <c r="F15" s="167">
        <v>2428190368.6599998</v>
      </c>
      <c r="G15" s="167">
        <v>2256721767.8948746</v>
      </c>
      <c r="H15" s="167">
        <v>2207137578.5223656</v>
      </c>
      <c r="I15" s="163"/>
      <c r="J15" s="163"/>
      <c r="K15" s="163"/>
      <c r="L15" s="163"/>
      <c r="M15" s="165"/>
      <c r="N15" s="166"/>
      <c r="O15" s="166"/>
      <c r="P15" s="163"/>
      <c r="Q15" s="163"/>
    </row>
    <row r="16" spans="1:17" ht="13.5">
      <c r="B16" s="161"/>
      <c r="C16" s="162"/>
      <c r="D16" s="162"/>
      <c r="E16" s="163"/>
      <c r="F16" s="163"/>
      <c r="G16" s="163"/>
      <c r="H16" s="163"/>
      <c r="I16" s="163"/>
      <c r="J16" s="163"/>
      <c r="K16" s="163"/>
      <c r="L16" s="163"/>
      <c r="M16" s="165"/>
      <c r="N16" s="166"/>
      <c r="O16" s="166"/>
      <c r="P16" s="163"/>
      <c r="Q16" s="163"/>
    </row>
    <row r="17" spans="2:17" ht="13.5">
      <c r="B17" s="161"/>
      <c r="C17" s="168" t="s">
        <v>275</v>
      </c>
      <c r="D17" s="168"/>
      <c r="E17" s="163"/>
      <c r="F17" s="169">
        <v>0</v>
      </c>
      <c r="G17" s="169">
        <v>0</v>
      </c>
      <c r="H17" s="169">
        <v>0</v>
      </c>
      <c r="I17" s="163"/>
      <c r="J17" s="163"/>
      <c r="K17" s="163"/>
      <c r="L17" s="163"/>
      <c r="M17" s="165"/>
      <c r="N17" s="166"/>
      <c r="O17" s="166"/>
      <c r="P17" s="163"/>
      <c r="Q17" s="163"/>
    </row>
    <row r="18" spans="2:17" ht="13.5">
      <c r="B18" s="161"/>
      <c r="C18" s="162"/>
      <c r="D18" s="162"/>
      <c r="E18" s="163"/>
      <c r="F18" s="167"/>
      <c r="G18" s="167"/>
      <c r="H18" s="167"/>
      <c r="I18" s="163"/>
      <c r="J18" s="163"/>
      <c r="K18" s="163"/>
      <c r="L18" s="163"/>
      <c r="M18" s="165"/>
      <c r="N18" s="166"/>
      <c r="O18" s="166"/>
      <c r="P18" s="163"/>
      <c r="Q18" s="163"/>
    </row>
    <row r="19" spans="2:17" ht="13.5">
      <c r="B19" s="161"/>
      <c r="C19" s="170" t="s">
        <v>276</v>
      </c>
      <c r="D19" s="170"/>
      <c r="E19" s="164"/>
      <c r="F19" s="159">
        <v>2428190368.6599998</v>
      </c>
      <c r="G19" s="159">
        <v>2256721767.8948746</v>
      </c>
      <c r="H19" s="159">
        <v>2207137578.5223656</v>
      </c>
      <c r="I19" s="163"/>
      <c r="J19" s="163"/>
      <c r="K19" s="163"/>
      <c r="L19" s="163"/>
      <c r="M19" s="165"/>
      <c r="N19" s="166"/>
      <c r="O19" s="166"/>
      <c r="P19" s="163"/>
      <c r="Q19" s="163"/>
    </row>
    <row r="20" spans="2:17" s="179" customFormat="1" ht="41.25" customHeight="1">
      <c r="B20" s="171"/>
      <c r="C20" s="172" t="s">
        <v>277</v>
      </c>
      <c r="D20" s="173" t="s">
        <v>278</v>
      </c>
      <c r="E20" s="166">
        <v>1705</v>
      </c>
      <c r="F20" s="174">
        <v>537500000</v>
      </c>
      <c r="G20" s="174">
        <v>466450188.31999964</v>
      </c>
      <c r="H20" s="174">
        <v>450287438.07999969</v>
      </c>
      <c r="I20" s="175">
        <v>41743</v>
      </c>
      <c r="J20" s="175">
        <v>41768</v>
      </c>
      <c r="K20" s="175">
        <v>49059</v>
      </c>
      <c r="L20" s="176" t="s">
        <v>279</v>
      </c>
      <c r="M20" s="166" t="s">
        <v>280</v>
      </c>
      <c r="N20" s="177" t="s">
        <v>281</v>
      </c>
      <c r="O20" s="177">
        <v>0.03</v>
      </c>
      <c r="P20" s="166" t="s">
        <v>282</v>
      </c>
      <c r="Q20" s="178" t="s">
        <v>283</v>
      </c>
    </row>
    <row r="21" spans="2:17" s="187" customFormat="1" ht="41.25" customHeight="1">
      <c r="B21" s="180"/>
      <c r="C21" s="172" t="s">
        <v>277</v>
      </c>
      <c r="D21" s="181" t="s">
        <v>278</v>
      </c>
      <c r="E21" s="182">
        <v>1707</v>
      </c>
      <c r="F21" s="183">
        <v>174967270.58000001</v>
      </c>
      <c r="G21" s="183">
        <v>153250396.22999993</v>
      </c>
      <c r="H21" s="183">
        <v>148288096.75999993</v>
      </c>
      <c r="I21" s="184">
        <v>41865</v>
      </c>
      <c r="J21" s="184">
        <v>41907</v>
      </c>
      <c r="K21" s="184">
        <v>49212</v>
      </c>
      <c r="L21" s="185" t="s">
        <v>279</v>
      </c>
      <c r="M21" s="182" t="s">
        <v>280</v>
      </c>
      <c r="N21" s="186" t="s">
        <v>284</v>
      </c>
      <c r="O21" s="186">
        <v>1.0800000000000001E-2</v>
      </c>
      <c r="P21" s="182" t="s">
        <v>282</v>
      </c>
      <c r="Q21" s="182" t="s">
        <v>285</v>
      </c>
    </row>
    <row r="22" spans="2:17" s="187" customFormat="1" ht="38.25" customHeight="1">
      <c r="B22" s="180"/>
      <c r="C22" s="172" t="s">
        <v>277</v>
      </c>
      <c r="D22" s="181" t="s">
        <v>278</v>
      </c>
      <c r="E22" s="182">
        <v>1708</v>
      </c>
      <c r="F22" s="183">
        <v>109473098.08</v>
      </c>
      <c r="G22" s="183">
        <v>95889270.080000028</v>
      </c>
      <c r="H22" s="183">
        <v>92784343.220000044</v>
      </c>
      <c r="I22" s="184">
        <v>41865</v>
      </c>
      <c r="J22" s="184">
        <v>41907</v>
      </c>
      <c r="K22" s="184">
        <v>12687</v>
      </c>
      <c r="L22" s="185" t="s">
        <v>279</v>
      </c>
      <c r="M22" s="182" t="s">
        <v>280</v>
      </c>
      <c r="N22" s="186" t="s">
        <v>284</v>
      </c>
      <c r="O22" s="186">
        <v>6.7000000000000002E-3</v>
      </c>
      <c r="P22" s="182" t="s">
        <v>282</v>
      </c>
      <c r="Q22" s="188" t="s">
        <v>286</v>
      </c>
    </row>
    <row r="23" spans="2:17" s="187" customFormat="1" ht="44.25" customHeight="1">
      <c r="B23" s="180"/>
      <c r="C23" s="172" t="s">
        <v>277</v>
      </c>
      <c r="D23" s="189" t="s">
        <v>287</v>
      </c>
      <c r="E23" s="182" t="s">
        <v>288</v>
      </c>
      <c r="F23" s="183">
        <v>800000000</v>
      </c>
      <c r="G23" s="183">
        <v>766535665.77737176</v>
      </c>
      <c r="H23" s="183">
        <v>753565305.55158854</v>
      </c>
      <c r="I23" s="184">
        <v>42871</v>
      </c>
      <c r="J23" s="184">
        <v>42920</v>
      </c>
      <c r="K23" s="184">
        <v>13651</v>
      </c>
      <c r="L23" s="185" t="s">
        <v>279</v>
      </c>
      <c r="M23" s="182" t="s">
        <v>280</v>
      </c>
      <c r="N23" s="186" t="s">
        <v>289</v>
      </c>
      <c r="O23" s="186">
        <v>0.04</v>
      </c>
      <c r="P23" s="188" t="s">
        <v>290</v>
      </c>
      <c r="Q23" s="188" t="s">
        <v>291</v>
      </c>
    </row>
    <row r="24" spans="2:17" s="187" customFormat="1" ht="108" customHeight="1">
      <c r="B24" s="180"/>
      <c r="C24" s="172" t="s">
        <v>277</v>
      </c>
      <c r="D24" s="189" t="s">
        <v>292</v>
      </c>
      <c r="E24" s="182" t="s">
        <v>293</v>
      </c>
      <c r="F24" s="183">
        <v>806250000</v>
      </c>
      <c r="G24" s="183">
        <v>774596247.48750317</v>
      </c>
      <c r="H24" s="183">
        <v>762212394.91077745</v>
      </c>
      <c r="I24" s="184">
        <v>42982</v>
      </c>
      <c r="J24" s="184">
        <v>43018</v>
      </c>
      <c r="K24" s="184">
        <v>50287</v>
      </c>
      <c r="L24" s="185" t="s">
        <v>279</v>
      </c>
      <c r="M24" s="182" t="s">
        <v>280</v>
      </c>
      <c r="N24" s="177" t="s">
        <v>281</v>
      </c>
      <c r="O24" s="186">
        <v>0.05</v>
      </c>
      <c r="P24" s="182" t="s">
        <v>282</v>
      </c>
      <c r="Q24" s="188" t="s">
        <v>294</v>
      </c>
    </row>
    <row r="25" spans="2:17" s="195" customFormat="1" ht="13.5">
      <c r="B25" s="190"/>
      <c r="C25" s="191"/>
      <c r="D25" s="191"/>
      <c r="E25" s="192"/>
      <c r="F25" s="193"/>
      <c r="G25" s="193"/>
      <c r="H25" s="193"/>
      <c r="I25" s="192"/>
      <c r="J25" s="194"/>
      <c r="K25" s="194"/>
      <c r="L25" s="194"/>
      <c r="M25" s="194"/>
      <c r="N25" s="182"/>
      <c r="O25" s="182"/>
      <c r="P25" s="192"/>
      <c r="Q25" s="192"/>
    </row>
    <row r="26" spans="2:17" s="195" customFormat="1" ht="13.5">
      <c r="B26" s="196" t="s">
        <v>295</v>
      </c>
      <c r="C26" s="197"/>
      <c r="D26" s="192"/>
      <c r="E26" s="198"/>
      <c r="F26" s="199">
        <v>450000000</v>
      </c>
      <c r="G26" s="199">
        <v>100453066.962138</v>
      </c>
      <c r="H26" s="199">
        <v>76075593.222587898</v>
      </c>
      <c r="I26" s="200"/>
      <c r="J26" s="200"/>
      <c r="K26" s="200"/>
      <c r="L26" s="200"/>
      <c r="M26" s="194"/>
      <c r="N26" s="182"/>
      <c r="O26" s="182"/>
      <c r="P26" s="192"/>
      <c r="Q26" s="192"/>
    </row>
    <row r="27" spans="2:17" ht="13.5">
      <c r="B27" s="161" t="s">
        <v>296</v>
      </c>
      <c r="C27" s="201"/>
      <c r="D27" s="163"/>
      <c r="E27" s="163"/>
      <c r="F27" s="167"/>
      <c r="G27" s="167"/>
      <c r="H27" s="167"/>
      <c r="I27" s="202"/>
      <c r="J27" s="202"/>
      <c r="K27" s="202"/>
      <c r="L27" s="202"/>
      <c r="M27" s="165"/>
      <c r="N27" s="166"/>
      <c r="O27" s="166"/>
      <c r="P27" s="163"/>
      <c r="Q27" s="163"/>
    </row>
    <row r="28" spans="2:17" ht="13.5">
      <c r="B28" s="161"/>
      <c r="C28" s="201"/>
      <c r="D28" s="163"/>
      <c r="E28" s="163"/>
      <c r="F28" s="167"/>
      <c r="G28" s="167"/>
      <c r="H28" s="167"/>
      <c r="I28" s="202"/>
      <c r="J28" s="202"/>
      <c r="K28" s="202"/>
      <c r="L28" s="202"/>
      <c r="M28" s="165"/>
      <c r="N28" s="166"/>
      <c r="O28" s="166"/>
      <c r="P28" s="163"/>
      <c r="Q28" s="163"/>
    </row>
    <row r="29" spans="2:17" ht="13.5">
      <c r="B29" s="161" t="s">
        <v>251</v>
      </c>
      <c r="C29" s="203"/>
      <c r="D29" s="163"/>
      <c r="E29" s="163"/>
      <c r="F29" s="167"/>
      <c r="G29" s="167"/>
      <c r="H29" s="167"/>
      <c r="I29" s="163"/>
      <c r="J29" s="163"/>
      <c r="K29" s="163"/>
      <c r="L29" s="163"/>
      <c r="M29" s="165"/>
      <c r="N29" s="166"/>
      <c r="O29" s="166"/>
      <c r="P29" s="163"/>
      <c r="Q29" s="163"/>
    </row>
    <row r="30" spans="2:17" ht="13.5">
      <c r="B30" s="161"/>
      <c r="C30" s="201"/>
      <c r="D30" s="163"/>
      <c r="E30" s="163"/>
      <c r="F30" s="167"/>
      <c r="G30" s="167"/>
      <c r="H30" s="167"/>
      <c r="I30" s="202"/>
      <c r="J30" s="202"/>
      <c r="K30" s="202"/>
      <c r="L30" s="202"/>
      <c r="M30" s="165"/>
      <c r="N30" s="166"/>
      <c r="O30" s="166"/>
      <c r="P30" s="163"/>
      <c r="Q30" s="163"/>
    </row>
    <row r="31" spans="2:17" ht="13.5">
      <c r="B31" s="161"/>
      <c r="C31" s="204" t="s">
        <v>275</v>
      </c>
      <c r="D31" s="163"/>
      <c r="E31" s="163"/>
      <c r="F31" s="169">
        <v>0</v>
      </c>
      <c r="G31" s="169">
        <v>0</v>
      </c>
      <c r="H31" s="169">
        <v>0</v>
      </c>
      <c r="I31" s="169"/>
      <c r="J31" s="169"/>
      <c r="K31" s="169"/>
      <c r="L31" s="163"/>
      <c r="M31" s="165"/>
      <c r="N31" s="166"/>
      <c r="O31" s="166"/>
      <c r="P31" s="163"/>
      <c r="Q31" s="163"/>
    </row>
    <row r="32" spans="2:17" ht="13.5">
      <c r="B32" s="161"/>
      <c r="C32" s="203"/>
      <c r="D32" s="163"/>
      <c r="E32" s="163"/>
      <c r="F32" s="167"/>
      <c r="G32" s="167"/>
      <c r="H32" s="167"/>
      <c r="I32" s="163"/>
      <c r="J32" s="163"/>
      <c r="K32" s="163"/>
      <c r="L32" s="163"/>
      <c r="M32" s="165"/>
      <c r="N32" s="166"/>
      <c r="O32" s="166"/>
      <c r="P32" s="163"/>
      <c r="Q32" s="163"/>
    </row>
    <row r="33" spans="2:17" ht="13.5">
      <c r="B33" s="161"/>
      <c r="C33" s="170" t="s">
        <v>276</v>
      </c>
      <c r="D33" s="162"/>
      <c r="E33" s="164"/>
      <c r="F33" s="159"/>
      <c r="G33" s="159"/>
      <c r="H33" s="159"/>
      <c r="I33" s="163"/>
      <c r="J33" s="163"/>
      <c r="K33" s="163"/>
      <c r="L33" s="163"/>
      <c r="M33" s="165"/>
      <c r="N33" s="166"/>
      <c r="O33" s="166"/>
      <c r="P33" s="163"/>
      <c r="Q33" s="163"/>
    </row>
    <row r="34" spans="2:17" ht="81">
      <c r="B34" s="161"/>
      <c r="C34" s="205" t="s">
        <v>1260</v>
      </c>
      <c r="D34" s="173" t="s">
        <v>278</v>
      </c>
      <c r="E34" s="206" t="s">
        <v>297</v>
      </c>
      <c r="F34" s="174">
        <v>450000000</v>
      </c>
      <c r="G34" s="174">
        <v>100453066.962138</v>
      </c>
      <c r="H34" s="174">
        <v>76075593.222587898</v>
      </c>
      <c r="I34" s="207">
        <v>40737</v>
      </c>
      <c r="J34" s="207">
        <v>40773</v>
      </c>
      <c r="K34" s="175">
        <v>46231</v>
      </c>
      <c r="L34" s="175" t="s">
        <v>279</v>
      </c>
      <c r="M34" s="166" t="s">
        <v>298</v>
      </c>
      <c r="N34" s="166" t="s">
        <v>299</v>
      </c>
      <c r="O34" s="178" t="s">
        <v>300</v>
      </c>
      <c r="P34" s="208" t="s">
        <v>301</v>
      </c>
      <c r="Q34" s="208" t="s">
        <v>302</v>
      </c>
    </row>
    <row r="35" spans="2:17" ht="13.5">
      <c r="B35" s="161"/>
      <c r="C35" s="162"/>
      <c r="D35" s="162"/>
      <c r="E35" s="163"/>
      <c r="F35" s="167"/>
      <c r="G35" s="167"/>
      <c r="H35" s="167"/>
      <c r="I35" s="163"/>
      <c r="J35" s="165"/>
      <c r="K35" s="165"/>
      <c r="L35" s="165"/>
      <c r="M35" s="165"/>
      <c r="N35" s="166"/>
      <c r="O35" s="166"/>
      <c r="P35" s="163"/>
      <c r="Q35" s="163"/>
    </row>
    <row r="36" spans="2:17" ht="13.5">
      <c r="B36" s="156" t="s">
        <v>303</v>
      </c>
      <c r="C36" s="209"/>
      <c r="D36" s="209"/>
      <c r="E36" s="164"/>
      <c r="F36" s="159">
        <v>476222500</v>
      </c>
      <c r="G36" s="159">
        <v>476222500</v>
      </c>
      <c r="H36" s="159">
        <v>476222500</v>
      </c>
      <c r="I36" s="163"/>
      <c r="J36" s="165"/>
      <c r="K36" s="165"/>
      <c r="L36" s="165"/>
      <c r="M36" s="165"/>
      <c r="N36" s="166"/>
      <c r="O36" s="166"/>
      <c r="P36" s="163"/>
      <c r="Q36" s="163"/>
    </row>
    <row r="37" spans="2:17" ht="13.5">
      <c r="B37" s="156"/>
      <c r="C37" s="209"/>
      <c r="D37" s="209"/>
      <c r="E37" s="164"/>
      <c r="F37" s="159"/>
      <c r="G37" s="159"/>
      <c r="H37" s="159"/>
      <c r="I37" s="163"/>
      <c r="J37" s="165"/>
      <c r="K37" s="165"/>
      <c r="L37" s="165"/>
      <c r="M37" s="165"/>
      <c r="N37" s="166"/>
      <c r="O37" s="166"/>
      <c r="P37" s="163"/>
      <c r="Q37" s="163"/>
    </row>
    <row r="38" spans="2:17" ht="13.5">
      <c r="B38" s="161" t="s">
        <v>252</v>
      </c>
      <c r="C38" s="162"/>
      <c r="D38" s="162"/>
      <c r="E38" s="163"/>
      <c r="F38" s="167"/>
      <c r="G38" s="167"/>
      <c r="H38" s="167"/>
      <c r="I38" s="163"/>
      <c r="J38" s="163"/>
      <c r="K38" s="163"/>
      <c r="L38" s="163"/>
      <c r="M38" s="165"/>
      <c r="N38" s="166"/>
      <c r="O38" s="166"/>
      <c r="P38" s="163"/>
      <c r="Q38" s="163"/>
    </row>
    <row r="39" spans="2:17" ht="13.5">
      <c r="B39" s="161"/>
      <c r="C39" s="162"/>
      <c r="D39" s="162"/>
      <c r="E39" s="163"/>
      <c r="F39" s="167"/>
      <c r="G39" s="167"/>
      <c r="H39" s="167"/>
      <c r="I39" s="163"/>
      <c r="J39" s="163"/>
      <c r="K39" s="163"/>
      <c r="L39" s="163"/>
      <c r="M39" s="165"/>
      <c r="N39" s="166"/>
      <c r="O39" s="166"/>
      <c r="P39" s="163"/>
      <c r="Q39" s="163"/>
    </row>
    <row r="40" spans="2:17" ht="13.5">
      <c r="B40" s="161"/>
      <c r="C40" s="168" t="s">
        <v>275</v>
      </c>
      <c r="D40" s="168"/>
      <c r="E40" s="163"/>
      <c r="F40" s="169">
        <v>0</v>
      </c>
      <c r="G40" s="169">
        <v>0</v>
      </c>
      <c r="H40" s="169">
        <v>0</v>
      </c>
      <c r="I40" s="169"/>
      <c r="J40" s="169"/>
      <c r="K40" s="169"/>
      <c r="L40" s="163"/>
      <c r="M40" s="165"/>
      <c r="N40" s="166"/>
      <c r="O40" s="166"/>
      <c r="P40" s="163"/>
      <c r="Q40" s="163"/>
    </row>
    <row r="41" spans="2:17" ht="13.5">
      <c r="B41" s="161"/>
      <c r="C41" s="162"/>
      <c r="D41" s="162"/>
      <c r="E41" s="163"/>
      <c r="F41" s="167"/>
      <c r="G41" s="167"/>
      <c r="H41" s="167"/>
      <c r="I41" s="163"/>
      <c r="J41" s="163"/>
      <c r="K41" s="163"/>
      <c r="L41" s="163"/>
      <c r="M41" s="165"/>
      <c r="N41" s="166"/>
      <c r="O41" s="166"/>
      <c r="P41" s="163"/>
      <c r="Q41" s="163"/>
    </row>
    <row r="42" spans="2:17" ht="13.5">
      <c r="B42" s="161"/>
      <c r="C42" s="170" t="s">
        <v>276</v>
      </c>
      <c r="D42" s="170"/>
      <c r="E42" s="164"/>
      <c r="F42" s="159"/>
      <c r="G42" s="159"/>
      <c r="H42" s="159"/>
      <c r="I42" s="163"/>
      <c r="J42" s="163"/>
      <c r="K42" s="163"/>
      <c r="L42" s="163"/>
      <c r="M42" s="165"/>
      <c r="N42" s="166"/>
      <c r="O42" s="166"/>
      <c r="P42" s="163"/>
      <c r="Q42" s="163"/>
    </row>
    <row r="43" spans="2:17" ht="13.5">
      <c r="B43" s="161"/>
      <c r="C43" s="162"/>
      <c r="D43" s="162"/>
      <c r="E43" s="163"/>
      <c r="F43" s="167"/>
      <c r="G43" s="167"/>
      <c r="H43" s="167"/>
      <c r="I43" s="163"/>
      <c r="J43" s="165"/>
      <c r="K43" s="165"/>
      <c r="L43" s="165"/>
      <c r="M43" s="165"/>
      <c r="N43" s="166"/>
      <c r="O43" s="166"/>
      <c r="P43" s="163"/>
      <c r="Q43" s="163"/>
    </row>
    <row r="44" spans="2:17" ht="96.75" customHeight="1">
      <c r="B44" s="161"/>
      <c r="C44" s="172" t="s">
        <v>277</v>
      </c>
      <c r="D44" s="173" t="s">
        <v>304</v>
      </c>
      <c r="E44" s="166">
        <v>10549</v>
      </c>
      <c r="F44" s="174">
        <v>83449015</v>
      </c>
      <c r="G44" s="174">
        <v>83449015</v>
      </c>
      <c r="H44" s="174">
        <v>83449015</v>
      </c>
      <c r="I44" s="175">
        <v>40991</v>
      </c>
      <c r="J44" s="175">
        <v>41066</v>
      </c>
      <c r="K44" s="175">
        <v>48372</v>
      </c>
      <c r="L44" s="176" t="s">
        <v>279</v>
      </c>
      <c r="M44" s="166" t="s">
        <v>280</v>
      </c>
      <c r="N44" s="177">
        <v>8.4699999999999998E-2</v>
      </c>
      <c r="O44" s="177">
        <v>8.0000000000000002E-3</v>
      </c>
      <c r="P44" s="210" t="s">
        <v>305</v>
      </c>
      <c r="Q44" s="208" t="s">
        <v>306</v>
      </c>
    </row>
    <row r="45" spans="2:17" ht="13.5">
      <c r="B45" s="161"/>
      <c r="C45" s="211"/>
      <c r="D45" s="173"/>
      <c r="E45" s="166"/>
      <c r="F45" s="174"/>
      <c r="G45" s="174"/>
      <c r="H45" s="174"/>
      <c r="I45" s="175"/>
      <c r="J45" s="175"/>
      <c r="K45" s="175"/>
      <c r="L45" s="175"/>
      <c r="M45" s="166"/>
      <c r="N45" s="166"/>
      <c r="O45" s="177"/>
      <c r="P45" s="210"/>
      <c r="Q45" s="208"/>
    </row>
    <row r="46" spans="2:17" s="179" customFormat="1" ht="97.5" customHeight="1">
      <c r="B46" s="171"/>
      <c r="C46" s="172" t="s">
        <v>277</v>
      </c>
      <c r="D46" s="173" t="s">
        <v>304</v>
      </c>
      <c r="E46" s="166">
        <v>14504</v>
      </c>
      <c r="F46" s="174">
        <v>6854706</v>
      </c>
      <c r="G46" s="174">
        <v>6854706</v>
      </c>
      <c r="H46" s="174">
        <v>6854706</v>
      </c>
      <c r="I46" s="175">
        <v>41401</v>
      </c>
      <c r="J46" s="175">
        <v>41474</v>
      </c>
      <c r="K46" s="175">
        <v>48747</v>
      </c>
      <c r="L46" s="176" t="s">
        <v>279</v>
      </c>
      <c r="M46" s="166" t="s">
        <v>280</v>
      </c>
      <c r="N46" s="178" t="s">
        <v>307</v>
      </c>
      <c r="O46" s="177">
        <v>1.2999999999999999E-3</v>
      </c>
      <c r="P46" s="208" t="s">
        <v>305</v>
      </c>
      <c r="Q46" s="208" t="s">
        <v>308</v>
      </c>
    </row>
    <row r="47" spans="2:17" ht="13.5">
      <c r="B47" s="161"/>
      <c r="C47" s="211"/>
      <c r="D47" s="173"/>
      <c r="E47" s="166"/>
      <c r="F47" s="174"/>
      <c r="G47" s="174"/>
      <c r="H47" s="174"/>
      <c r="I47" s="175"/>
      <c r="J47" s="175"/>
      <c r="K47" s="175"/>
      <c r="L47" s="175"/>
      <c r="M47" s="166"/>
      <c r="N47" s="166"/>
      <c r="O47" s="177"/>
      <c r="P47" s="210"/>
      <c r="Q47" s="208"/>
    </row>
    <row r="48" spans="2:17" ht="94.5">
      <c r="B48" s="161"/>
      <c r="C48" s="172" t="s">
        <v>277</v>
      </c>
      <c r="D48" s="173" t="s">
        <v>304</v>
      </c>
      <c r="E48" s="166">
        <v>16868</v>
      </c>
      <c r="F48" s="174">
        <v>72675017</v>
      </c>
      <c r="G48" s="174">
        <v>72675017</v>
      </c>
      <c r="H48" s="174">
        <v>72675017</v>
      </c>
      <c r="I48" s="175">
        <v>41402</v>
      </c>
      <c r="J48" s="175">
        <v>41442</v>
      </c>
      <c r="K48" s="175">
        <v>48747</v>
      </c>
      <c r="L48" s="176" t="s">
        <v>279</v>
      </c>
      <c r="M48" s="166" t="s">
        <v>280</v>
      </c>
      <c r="N48" s="177">
        <v>8.5000000000000006E-2</v>
      </c>
      <c r="O48" s="177">
        <v>6.0000000000000001E-3</v>
      </c>
      <c r="P48" s="210" t="s">
        <v>305</v>
      </c>
      <c r="Q48" s="208" t="s">
        <v>309</v>
      </c>
    </row>
    <row r="49" spans="2:17" ht="13.5">
      <c r="B49" s="161"/>
      <c r="C49" s="172"/>
      <c r="D49" s="173"/>
      <c r="E49" s="166"/>
      <c r="F49" s="174"/>
      <c r="G49" s="174"/>
      <c r="H49" s="174"/>
      <c r="I49" s="175"/>
      <c r="J49" s="175"/>
      <c r="K49" s="175"/>
      <c r="L49" s="175"/>
      <c r="M49" s="166"/>
      <c r="N49" s="166"/>
      <c r="O49" s="177"/>
      <c r="P49" s="210"/>
      <c r="Q49" s="208"/>
    </row>
    <row r="50" spans="2:17" ht="90.75" customHeight="1">
      <c r="B50" s="161"/>
      <c r="C50" s="211" t="s">
        <v>277</v>
      </c>
      <c r="D50" s="173" t="s">
        <v>304</v>
      </c>
      <c r="E50" s="166">
        <v>23328</v>
      </c>
      <c r="F50" s="174">
        <v>104534855</v>
      </c>
      <c r="G50" s="174">
        <v>104534855</v>
      </c>
      <c r="H50" s="174">
        <v>104534855</v>
      </c>
      <c r="I50" s="175">
        <v>41851</v>
      </c>
      <c r="J50" s="175">
        <v>41929</v>
      </c>
      <c r="K50" s="175">
        <v>49234</v>
      </c>
      <c r="L50" s="176" t="s">
        <v>279</v>
      </c>
      <c r="M50" s="166" t="s">
        <v>280</v>
      </c>
      <c r="N50" s="166" t="s">
        <v>310</v>
      </c>
      <c r="O50" s="177">
        <v>5.3E-3</v>
      </c>
      <c r="P50" s="210" t="s">
        <v>305</v>
      </c>
      <c r="Q50" s="208" t="s">
        <v>311</v>
      </c>
    </row>
    <row r="51" spans="2:17" ht="13.5">
      <c r="B51" s="161"/>
      <c r="C51" s="211"/>
      <c r="D51" s="173"/>
      <c r="E51" s="166"/>
      <c r="F51" s="174"/>
      <c r="G51" s="174"/>
      <c r="H51" s="174"/>
      <c r="I51" s="175"/>
      <c r="J51" s="175"/>
      <c r="K51" s="175"/>
      <c r="L51" s="175"/>
      <c r="M51" s="166"/>
      <c r="N51" s="166"/>
      <c r="O51" s="177"/>
      <c r="P51" s="210"/>
      <c r="Q51" s="208"/>
    </row>
    <row r="52" spans="2:17" ht="95.25" thickBot="1">
      <c r="B52" s="212"/>
      <c r="C52" s="213" t="s">
        <v>277</v>
      </c>
      <c r="D52" s="214" t="s">
        <v>312</v>
      </c>
      <c r="E52" s="215">
        <v>14505</v>
      </c>
      <c r="F52" s="216">
        <v>208708907</v>
      </c>
      <c r="G52" s="216">
        <v>208708907</v>
      </c>
      <c r="H52" s="216">
        <v>208708907</v>
      </c>
      <c r="I52" s="217">
        <v>41103</v>
      </c>
      <c r="J52" s="217">
        <v>41204</v>
      </c>
      <c r="K52" s="217">
        <v>48509</v>
      </c>
      <c r="L52" s="218" t="s">
        <v>279</v>
      </c>
      <c r="M52" s="215" t="s">
        <v>280</v>
      </c>
      <c r="N52" s="219">
        <v>8.1699999999999995E-2</v>
      </c>
      <c r="O52" s="219">
        <v>0.02</v>
      </c>
      <c r="P52" s="218" t="s">
        <v>305</v>
      </c>
      <c r="Q52" s="220" t="s">
        <v>313</v>
      </c>
    </row>
    <row r="53" spans="2:17" ht="13.5" thickTop="1"/>
  </sheetData>
  <mergeCells count="15">
    <mergeCell ref="B3:Q3"/>
    <mergeCell ref="B4:Q4"/>
    <mergeCell ref="B5:Q5"/>
    <mergeCell ref="B6:Q6"/>
    <mergeCell ref="B9:C10"/>
    <mergeCell ref="D9:D10"/>
    <mergeCell ref="E9:E10"/>
    <mergeCell ref="F9:F10"/>
    <mergeCell ref="J9:K9"/>
    <mergeCell ref="L9:L10"/>
    <mergeCell ref="M9:M10"/>
    <mergeCell ref="N9:N10"/>
    <mergeCell ref="O9:O10"/>
    <mergeCell ref="P9:P10"/>
    <mergeCell ref="Q9:Q10"/>
  </mergeCells>
  <printOptions horizontalCentered="1" verticalCentered="1"/>
  <pageMargins left="0" right="0" top="0" bottom="0" header="0.31496062992125984" footer="0.31496062992125984"/>
  <pageSetup scale="4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42"/>
  <sheetViews>
    <sheetView topLeftCell="A37" zoomScale="70" zoomScaleNormal="70" workbookViewId="0">
      <selection activeCell="P41" sqref="P41"/>
    </sheetView>
  </sheetViews>
  <sheetFormatPr baseColWidth="10" defaultColWidth="11.42578125" defaultRowHeight="12.75"/>
  <cols>
    <col min="1" max="1" width="4.85546875" style="1" customWidth="1"/>
    <col min="2" max="2" width="38.42578125" style="1" customWidth="1"/>
    <col min="3" max="3" width="23" style="1" customWidth="1"/>
    <col min="4" max="4" width="15.28515625" style="1" customWidth="1"/>
    <col min="5" max="5" width="21.7109375" style="1" customWidth="1"/>
    <col min="6" max="6" width="20.5703125" style="1" customWidth="1"/>
    <col min="7" max="7" width="20" style="1" customWidth="1"/>
    <col min="8" max="8" width="14.85546875" style="1" customWidth="1"/>
    <col min="9" max="10" width="17" style="1" customWidth="1"/>
    <col min="11" max="11" width="20.85546875" style="1" customWidth="1"/>
    <col min="12" max="12" width="11.140625" style="147" customWidth="1"/>
    <col min="13" max="13" width="12.28515625" style="148" customWidth="1"/>
    <col min="14" max="14" width="17" style="148" customWidth="1"/>
    <col min="15" max="15" width="16.28515625" style="1" customWidth="1"/>
    <col min="16" max="16" width="33.140625" style="1" customWidth="1"/>
    <col min="17" max="18" width="0.28515625" style="1" customWidth="1"/>
    <col min="19" max="19" width="11.42578125" style="1"/>
    <col min="20" max="21" width="14.85546875" style="1" bestFit="1" customWidth="1"/>
    <col min="22" max="255" width="11.42578125" style="1"/>
    <col min="256" max="256" width="4.85546875" style="1" customWidth="1"/>
    <col min="257" max="257" width="38.42578125" style="1" customWidth="1"/>
    <col min="258" max="258" width="23" style="1" customWidth="1"/>
    <col min="259" max="259" width="15.28515625" style="1" customWidth="1"/>
    <col min="260" max="260" width="18.28515625" style="1" bestFit="1" customWidth="1"/>
    <col min="261" max="261" width="17.7109375" style="1" bestFit="1" customWidth="1"/>
    <col min="262" max="262" width="19.85546875" style="1" bestFit="1" customWidth="1"/>
    <col min="263" max="263" width="17.7109375" style="1" bestFit="1" customWidth="1"/>
    <col min="264" max="264" width="12.140625" style="1" bestFit="1" customWidth="1"/>
    <col min="265" max="265" width="14" style="1" bestFit="1" customWidth="1"/>
    <col min="266" max="266" width="14.28515625" style="1" bestFit="1" customWidth="1"/>
    <col min="267" max="267" width="18" style="1" customWidth="1"/>
    <col min="268" max="268" width="11.140625" style="1" customWidth="1"/>
    <col min="269" max="269" width="10.42578125" style="1" customWidth="1"/>
    <col min="270" max="270" width="14.5703125" style="1" customWidth="1"/>
    <col min="271" max="271" width="16.28515625" style="1" customWidth="1"/>
    <col min="272" max="272" width="33.140625" style="1" customWidth="1"/>
    <col min="273" max="274" width="0" style="1" hidden="1" customWidth="1"/>
    <col min="275" max="275" width="11.42578125" style="1"/>
    <col min="276" max="277" width="14.85546875" style="1" bestFit="1" customWidth="1"/>
    <col min="278" max="511" width="11.42578125" style="1"/>
    <col min="512" max="512" width="4.85546875" style="1" customWidth="1"/>
    <col min="513" max="513" width="38.42578125" style="1" customWidth="1"/>
    <col min="514" max="514" width="23" style="1" customWidth="1"/>
    <col min="515" max="515" width="15.28515625" style="1" customWidth="1"/>
    <col min="516" max="516" width="18.28515625" style="1" bestFit="1" customWidth="1"/>
    <col min="517" max="517" width="17.7109375" style="1" bestFit="1" customWidth="1"/>
    <col min="518" max="518" width="19.85546875" style="1" bestFit="1" customWidth="1"/>
    <col min="519" max="519" width="17.7109375" style="1" bestFit="1" customWidth="1"/>
    <col min="520" max="520" width="12.140625" style="1" bestFit="1" customWidth="1"/>
    <col min="521" max="521" width="14" style="1" bestFit="1" customWidth="1"/>
    <col min="522" max="522" width="14.28515625" style="1" bestFit="1" customWidth="1"/>
    <col min="523" max="523" width="18" style="1" customWidth="1"/>
    <col min="524" max="524" width="11.140625" style="1" customWidth="1"/>
    <col min="525" max="525" width="10.42578125" style="1" customWidth="1"/>
    <col min="526" max="526" width="14.5703125" style="1" customWidth="1"/>
    <col min="527" max="527" width="16.28515625" style="1" customWidth="1"/>
    <col min="528" max="528" width="33.140625" style="1" customWidth="1"/>
    <col min="529" max="530" width="0" style="1" hidden="1" customWidth="1"/>
    <col min="531" max="531" width="11.42578125" style="1"/>
    <col min="532" max="533" width="14.85546875" style="1" bestFit="1" customWidth="1"/>
    <col min="534" max="767" width="11.42578125" style="1"/>
    <col min="768" max="768" width="4.85546875" style="1" customWidth="1"/>
    <col min="769" max="769" width="38.42578125" style="1" customWidth="1"/>
    <col min="770" max="770" width="23" style="1" customWidth="1"/>
    <col min="771" max="771" width="15.28515625" style="1" customWidth="1"/>
    <col min="772" max="772" width="18.28515625" style="1" bestFit="1" customWidth="1"/>
    <col min="773" max="773" width="17.7109375" style="1" bestFit="1" customWidth="1"/>
    <col min="774" max="774" width="19.85546875" style="1" bestFit="1" customWidth="1"/>
    <col min="775" max="775" width="17.7109375" style="1" bestFit="1" customWidth="1"/>
    <col min="776" max="776" width="12.140625" style="1" bestFit="1" customWidth="1"/>
    <col min="777" max="777" width="14" style="1" bestFit="1" customWidth="1"/>
    <col min="778" max="778" width="14.28515625" style="1" bestFit="1" customWidth="1"/>
    <col min="779" max="779" width="18" style="1" customWidth="1"/>
    <col min="780" max="780" width="11.140625" style="1" customWidth="1"/>
    <col min="781" max="781" width="10.42578125" style="1" customWidth="1"/>
    <col min="782" max="782" width="14.5703125" style="1" customWidth="1"/>
    <col min="783" max="783" width="16.28515625" style="1" customWidth="1"/>
    <col min="784" max="784" width="33.140625" style="1" customWidth="1"/>
    <col min="785" max="786" width="0" style="1" hidden="1" customWidth="1"/>
    <col min="787" max="787" width="11.42578125" style="1"/>
    <col min="788" max="789" width="14.85546875" style="1" bestFit="1" customWidth="1"/>
    <col min="790" max="1023" width="11.42578125" style="1"/>
    <col min="1024" max="1024" width="4.85546875" style="1" customWidth="1"/>
    <col min="1025" max="1025" width="38.42578125" style="1" customWidth="1"/>
    <col min="1026" max="1026" width="23" style="1" customWidth="1"/>
    <col min="1027" max="1027" width="15.28515625" style="1" customWidth="1"/>
    <col min="1028" max="1028" width="18.28515625" style="1" bestFit="1" customWidth="1"/>
    <col min="1029" max="1029" width="17.7109375" style="1" bestFit="1" customWidth="1"/>
    <col min="1030" max="1030" width="19.85546875" style="1" bestFit="1" customWidth="1"/>
    <col min="1031" max="1031" width="17.7109375" style="1" bestFit="1" customWidth="1"/>
    <col min="1032" max="1032" width="12.140625" style="1" bestFit="1" customWidth="1"/>
    <col min="1033" max="1033" width="14" style="1" bestFit="1" customWidth="1"/>
    <col min="1034" max="1034" width="14.28515625" style="1" bestFit="1" customWidth="1"/>
    <col min="1035" max="1035" width="18" style="1" customWidth="1"/>
    <col min="1036" max="1036" width="11.140625" style="1" customWidth="1"/>
    <col min="1037" max="1037" width="10.42578125" style="1" customWidth="1"/>
    <col min="1038" max="1038" width="14.5703125" style="1" customWidth="1"/>
    <col min="1039" max="1039" width="16.28515625" style="1" customWidth="1"/>
    <col min="1040" max="1040" width="33.140625" style="1" customWidth="1"/>
    <col min="1041" max="1042" width="0" style="1" hidden="1" customWidth="1"/>
    <col min="1043" max="1043" width="11.42578125" style="1"/>
    <col min="1044" max="1045" width="14.85546875" style="1" bestFit="1" customWidth="1"/>
    <col min="1046" max="1279" width="11.42578125" style="1"/>
    <col min="1280" max="1280" width="4.85546875" style="1" customWidth="1"/>
    <col min="1281" max="1281" width="38.42578125" style="1" customWidth="1"/>
    <col min="1282" max="1282" width="23" style="1" customWidth="1"/>
    <col min="1283" max="1283" width="15.28515625" style="1" customWidth="1"/>
    <col min="1284" max="1284" width="18.28515625" style="1" bestFit="1" customWidth="1"/>
    <col min="1285" max="1285" width="17.7109375" style="1" bestFit="1" customWidth="1"/>
    <col min="1286" max="1286" width="19.85546875" style="1" bestFit="1" customWidth="1"/>
    <col min="1287" max="1287" width="17.7109375" style="1" bestFit="1" customWidth="1"/>
    <col min="1288" max="1288" width="12.140625" style="1" bestFit="1" customWidth="1"/>
    <col min="1289" max="1289" width="14" style="1" bestFit="1" customWidth="1"/>
    <col min="1290" max="1290" width="14.28515625" style="1" bestFit="1" customWidth="1"/>
    <col min="1291" max="1291" width="18" style="1" customWidth="1"/>
    <col min="1292" max="1292" width="11.140625" style="1" customWidth="1"/>
    <col min="1293" max="1293" width="10.42578125" style="1" customWidth="1"/>
    <col min="1294" max="1294" width="14.5703125" style="1" customWidth="1"/>
    <col min="1295" max="1295" width="16.28515625" style="1" customWidth="1"/>
    <col min="1296" max="1296" width="33.140625" style="1" customWidth="1"/>
    <col min="1297" max="1298" width="0" style="1" hidden="1" customWidth="1"/>
    <col min="1299" max="1299" width="11.42578125" style="1"/>
    <col min="1300" max="1301" width="14.85546875" style="1" bestFit="1" customWidth="1"/>
    <col min="1302" max="1535" width="11.42578125" style="1"/>
    <col min="1536" max="1536" width="4.85546875" style="1" customWidth="1"/>
    <col min="1537" max="1537" width="38.42578125" style="1" customWidth="1"/>
    <col min="1538" max="1538" width="23" style="1" customWidth="1"/>
    <col min="1539" max="1539" width="15.28515625" style="1" customWidth="1"/>
    <col min="1540" max="1540" width="18.28515625" style="1" bestFit="1" customWidth="1"/>
    <col min="1541" max="1541" width="17.7109375" style="1" bestFit="1" customWidth="1"/>
    <col min="1542" max="1542" width="19.85546875" style="1" bestFit="1" customWidth="1"/>
    <col min="1543" max="1543" width="17.7109375" style="1" bestFit="1" customWidth="1"/>
    <col min="1544" max="1544" width="12.140625" style="1" bestFit="1" customWidth="1"/>
    <col min="1545" max="1545" width="14" style="1" bestFit="1" customWidth="1"/>
    <col min="1546" max="1546" width="14.28515625" style="1" bestFit="1" customWidth="1"/>
    <col min="1547" max="1547" width="18" style="1" customWidth="1"/>
    <col min="1548" max="1548" width="11.140625" style="1" customWidth="1"/>
    <col min="1549" max="1549" width="10.42578125" style="1" customWidth="1"/>
    <col min="1550" max="1550" width="14.5703125" style="1" customWidth="1"/>
    <col min="1551" max="1551" width="16.28515625" style="1" customWidth="1"/>
    <col min="1552" max="1552" width="33.140625" style="1" customWidth="1"/>
    <col min="1553" max="1554" width="0" style="1" hidden="1" customWidth="1"/>
    <col min="1555" max="1555" width="11.42578125" style="1"/>
    <col min="1556" max="1557" width="14.85546875" style="1" bestFit="1" customWidth="1"/>
    <col min="1558" max="1791" width="11.42578125" style="1"/>
    <col min="1792" max="1792" width="4.85546875" style="1" customWidth="1"/>
    <col min="1793" max="1793" width="38.42578125" style="1" customWidth="1"/>
    <col min="1794" max="1794" width="23" style="1" customWidth="1"/>
    <col min="1795" max="1795" width="15.28515625" style="1" customWidth="1"/>
    <col min="1796" max="1796" width="18.28515625" style="1" bestFit="1" customWidth="1"/>
    <col min="1797" max="1797" width="17.7109375" style="1" bestFit="1" customWidth="1"/>
    <col min="1798" max="1798" width="19.85546875" style="1" bestFit="1" customWidth="1"/>
    <col min="1799" max="1799" width="17.7109375" style="1" bestFit="1" customWidth="1"/>
    <col min="1800" max="1800" width="12.140625" style="1" bestFit="1" customWidth="1"/>
    <col min="1801" max="1801" width="14" style="1" bestFit="1" customWidth="1"/>
    <col min="1802" max="1802" width="14.28515625" style="1" bestFit="1" customWidth="1"/>
    <col min="1803" max="1803" width="18" style="1" customWidth="1"/>
    <col min="1804" max="1804" width="11.140625" style="1" customWidth="1"/>
    <col min="1805" max="1805" width="10.42578125" style="1" customWidth="1"/>
    <col min="1806" max="1806" width="14.5703125" style="1" customWidth="1"/>
    <col min="1807" max="1807" width="16.28515625" style="1" customWidth="1"/>
    <col min="1808" max="1808" width="33.140625" style="1" customWidth="1"/>
    <col min="1809" max="1810" width="0" style="1" hidden="1" customWidth="1"/>
    <col min="1811" max="1811" width="11.42578125" style="1"/>
    <col min="1812" max="1813" width="14.85546875" style="1" bestFit="1" customWidth="1"/>
    <col min="1814" max="2047" width="11.42578125" style="1"/>
    <col min="2048" max="2048" width="4.85546875" style="1" customWidth="1"/>
    <col min="2049" max="2049" width="38.42578125" style="1" customWidth="1"/>
    <col min="2050" max="2050" width="23" style="1" customWidth="1"/>
    <col min="2051" max="2051" width="15.28515625" style="1" customWidth="1"/>
    <col min="2052" max="2052" width="18.28515625" style="1" bestFit="1" customWidth="1"/>
    <col min="2053" max="2053" width="17.7109375" style="1" bestFit="1" customWidth="1"/>
    <col min="2054" max="2054" width="19.85546875" style="1" bestFit="1" customWidth="1"/>
    <col min="2055" max="2055" width="17.7109375" style="1" bestFit="1" customWidth="1"/>
    <col min="2056" max="2056" width="12.140625" style="1" bestFit="1" customWidth="1"/>
    <col min="2057" max="2057" width="14" style="1" bestFit="1" customWidth="1"/>
    <col min="2058" max="2058" width="14.28515625" style="1" bestFit="1" customWidth="1"/>
    <col min="2059" max="2059" width="18" style="1" customWidth="1"/>
    <col min="2060" max="2060" width="11.140625" style="1" customWidth="1"/>
    <col min="2061" max="2061" width="10.42578125" style="1" customWidth="1"/>
    <col min="2062" max="2062" width="14.5703125" style="1" customWidth="1"/>
    <col min="2063" max="2063" width="16.28515625" style="1" customWidth="1"/>
    <col min="2064" max="2064" width="33.140625" style="1" customWidth="1"/>
    <col min="2065" max="2066" width="0" style="1" hidden="1" customWidth="1"/>
    <col min="2067" max="2067" width="11.42578125" style="1"/>
    <col min="2068" max="2069" width="14.85546875" style="1" bestFit="1" customWidth="1"/>
    <col min="2070" max="2303" width="11.42578125" style="1"/>
    <col min="2304" max="2304" width="4.85546875" style="1" customWidth="1"/>
    <col min="2305" max="2305" width="38.42578125" style="1" customWidth="1"/>
    <col min="2306" max="2306" width="23" style="1" customWidth="1"/>
    <col min="2307" max="2307" width="15.28515625" style="1" customWidth="1"/>
    <col min="2308" max="2308" width="18.28515625" style="1" bestFit="1" customWidth="1"/>
    <col min="2309" max="2309" width="17.7109375" style="1" bestFit="1" customWidth="1"/>
    <col min="2310" max="2310" width="19.85546875" style="1" bestFit="1" customWidth="1"/>
    <col min="2311" max="2311" width="17.7109375" style="1" bestFit="1" customWidth="1"/>
    <col min="2312" max="2312" width="12.140625" style="1" bestFit="1" customWidth="1"/>
    <col min="2313" max="2313" width="14" style="1" bestFit="1" customWidth="1"/>
    <col min="2314" max="2314" width="14.28515625" style="1" bestFit="1" customWidth="1"/>
    <col min="2315" max="2315" width="18" style="1" customWidth="1"/>
    <col min="2316" max="2316" width="11.140625" style="1" customWidth="1"/>
    <col min="2317" max="2317" width="10.42578125" style="1" customWidth="1"/>
    <col min="2318" max="2318" width="14.5703125" style="1" customWidth="1"/>
    <col min="2319" max="2319" width="16.28515625" style="1" customWidth="1"/>
    <col min="2320" max="2320" width="33.140625" style="1" customWidth="1"/>
    <col min="2321" max="2322" width="0" style="1" hidden="1" customWidth="1"/>
    <col min="2323" max="2323" width="11.42578125" style="1"/>
    <col min="2324" max="2325" width="14.85546875" style="1" bestFit="1" customWidth="1"/>
    <col min="2326" max="2559" width="11.42578125" style="1"/>
    <col min="2560" max="2560" width="4.85546875" style="1" customWidth="1"/>
    <col min="2561" max="2561" width="38.42578125" style="1" customWidth="1"/>
    <col min="2562" max="2562" width="23" style="1" customWidth="1"/>
    <col min="2563" max="2563" width="15.28515625" style="1" customWidth="1"/>
    <col min="2564" max="2564" width="18.28515625" style="1" bestFit="1" customWidth="1"/>
    <col min="2565" max="2565" width="17.7109375" style="1" bestFit="1" customWidth="1"/>
    <col min="2566" max="2566" width="19.85546875" style="1" bestFit="1" customWidth="1"/>
    <col min="2567" max="2567" width="17.7109375" style="1" bestFit="1" customWidth="1"/>
    <col min="2568" max="2568" width="12.140625" style="1" bestFit="1" customWidth="1"/>
    <col min="2569" max="2569" width="14" style="1" bestFit="1" customWidth="1"/>
    <col min="2570" max="2570" width="14.28515625" style="1" bestFit="1" customWidth="1"/>
    <col min="2571" max="2571" width="18" style="1" customWidth="1"/>
    <col min="2572" max="2572" width="11.140625" style="1" customWidth="1"/>
    <col min="2573" max="2573" width="10.42578125" style="1" customWidth="1"/>
    <col min="2574" max="2574" width="14.5703125" style="1" customWidth="1"/>
    <col min="2575" max="2575" width="16.28515625" style="1" customWidth="1"/>
    <col min="2576" max="2576" width="33.140625" style="1" customWidth="1"/>
    <col min="2577" max="2578" width="0" style="1" hidden="1" customWidth="1"/>
    <col min="2579" max="2579" width="11.42578125" style="1"/>
    <col min="2580" max="2581" width="14.85546875" style="1" bestFit="1" customWidth="1"/>
    <col min="2582" max="2815" width="11.42578125" style="1"/>
    <col min="2816" max="2816" width="4.85546875" style="1" customWidth="1"/>
    <col min="2817" max="2817" width="38.42578125" style="1" customWidth="1"/>
    <col min="2818" max="2818" width="23" style="1" customWidth="1"/>
    <col min="2819" max="2819" width="15.28515625" style="1" customWidth="1"/>
    <col min="2820" max="2820" width="18.28515625" style="1" bestFit="1" customWidth="1"/>
    <col min="2821" max="2821" width="17.7109375" style="1" bestFit="1" customWidth="1"/>
    <col min="2822" max="2822" width="19.85546875" style="1" bestFit="1" customWidth="1"/>
    <col min="2823" max="2823" width="17.7109375" style="1" bestFit="1" customWidth="1"/>
    <col min="2824" max="2824" width="12.140625" style="1" bestFit="1" customWidth="1"/>
    <col min="2825" max="2825" width="14" style="1" bestFit="1" customWidth="1"/>
    <col min="2826" max="2826" width="14.28515625" style="1" bestFit="1" customWidth="1"/>
    <col min="2827" max="2827" width="18" style="1" customWidth="1"/>
    <col min="2828" max="2828" width="11.140625" style="1" customWidth="1"/>
    <col min="2829" max="2829" width="10.42578125" style="1" customWidth="1"/>
    <col min="2830" max="2830" width="14.5703125" style="1" customWidth="1"/>
    <col min="2831" max="2831" width="16.28515625" style="1" customWidth="1"/>
    <col min="2832" max="2832" width="33.140625" style="1" customWidth="1"/>
    <col min="2833" max="2834" width="0" style="1" hidden="1" customWidth="1"/>
    <col min="2835" max="2835" width="11.42578125" style="1"/>
    <col min="2836" max="2837" width="14.85546875" style="1" bestFit="1" customWidth="1"/>
    <col min="2838" max="3071" width="11.42578125" style="1"/>
    <col min="3072" max="3072" width="4.85546875" style="1" customWidth="1"/>
    <col min="3073" max="3073" width="38.42578125" style="1" customWidth="1"/>
    <col min="3074" max="3074" width="23" style="1" customWidth="1"/>
    <col min="3075" max="3075" width="15.28515625" style="1" customWidth="1"/>
    <col min="3076" max="3076" width="18.28515625" style="1" bestFit="1" customWidth="1"/>
    <col min="3077" max="3077" width="17.7109375" style="1" bestFit="1" customWidth="1"/>
    <col min="3078" max="3078" width="19.85546875" style="1" bestFit="1" customWidth="1"/>
    <col min="3079" max="3079" width="17.7109375" style="1" bestFit="1" customWidth="1"/>
    <col min="3080" max="3080" width="12.140625" style="1" bestFit="1" customWidth="1"/>
    <col min="3081" max="3081" width="14" style="1" bestFit="1" customWidth="1"/>
    <col min="3082" max="3082" width="14.28515625" style="1" bestFit="1" customWidth="1"/>
    <col min="3083" max="3083" width="18" style="1" customWidth="1"/>
    <col min="3084" max="3084" width="11.140625" style="1" customWidth="1"/>
    <col min="3085" max="3085" width="10.42578125" style="1" customWidth="1"/>
    <col min="3086" max="3086" width="14.5703125" style="1" customWidth="1"/>
    <col min="3087" max="3087" width="16.28515625" style="1" customWidth="1"/>
    <col min="3088" max="3088" width="33.140625" style="1" customWidth="1"/>
    <col min="3089" max="3090" width="0" style="1" hidden="1" customWidth="1"/>
    <col min="3091" max="3091" width="11.42578125" style="1"/>
    <col min="3092" max="3093" width="14.85546875" style="1" bestFit="1" customWidth="1"/>
    <col min="3094" max="3327" width="11.42578125" style="1"/>
    <col min="3328" max="3328" width="4.85546875" style="1" customWidth="1"/>
    <col min="3329" max="3329" width="38.42578125" style="1" customWidth="1"/>
    <col min="3330" max="3330" width="23" style="1" customWidth="1"/>
    <col min="3331" max="3331" width="15.28515625" style="1" customWidth="1"/>
    <col min="3332" max="3332" width="18.28515625" style="1" bestFit="1" customWidth="1"/>
    <col min="3333" max="3333" width="17.7109375" style="1" bestFit="1" customWidth="1"/>
    <col min="3334" max="3334" width="19.85546875" style="1" bestFit="1" customWidth="1"/>
    <col min="3335" max="3335" width="17.7109375" style="1" bestFit="1" customWidth="1"/>
    <col min="3336" max="3336" width="12.140625" style="1" bestFit="1" customWidth="1"/>
    <col min="3337" max="3337" width="14" style="1" bestFit="1" customWidth="1"/>
    <col min="3338" max="3338" width="14.28515625" style="1" bestFit="1" customWidth="1"/>
    <col min="3339" max="3339" width="18" style="1" customWidth="1"/>
    <col min="3340" max="3340" width="11.140625" style="1" customWidth="1"/>
    <col min="3341" max="3341" width="10.42578125" style="1" customWidth="1"/>
    <col min="3342" max="3342" width="14.5703125" style="1" customWidth="1"/>
    <col min="3343" max="3343" width="16.28515625" style="1" customWidth="1"/>
    <col min="3344" max="3344" width="33.140625" style="1" customWidth="1"/>
    <col min="3345" max="3346" width="0" style="1" hidden="1" customWidth="1"/>
    <col min="3347" max="3347" width="11.42578125" style="1"/>
    <col min="3348" max="3349" width="14.85546875" style="1" bestFit="1" customWidth="1"/>
    <col min="3350" max="3583" width="11.42578125" style="1"/>
    <col min="3584" max="3584" width="4.85546875" style="1" customWidth="1"/>
    <col min="3585" max="3585" width="38.42578125" style="1" customWidth="1"/>
    <col min="3586" max="3586" width="23" style="1" customWidth="1"/>
    <col min="3587" max="3587" width="15.28515625" style="1" customWidth="1"/>
    <col min="3588" max="3588" width="18.28515625" style="1" bestFit="1" customWidth="1"/>
    <col min="3589" max="3589" width="17.7109375" style="1" bestFit="1" customWidth="1"/>
    <col min="3590" max="3590" width="19.85546875" style="1" bestFit="1" customWidth="1"/>
    <col min="3591" max="3591" width="17.7109375" style="1" bestFit="1" customWidth="1"/>
    <col min="3592" max="3592" width="12.140625" style="1" bestFit="1" customWidth="1"/>
    <col min="3593" max="3593" width="14" style="1" bestFit="1" customWidth="1"/>
    <col min="3594" max="3594" width="14.28515625" style="1" bestFit="1" customWidth="1"/>
    <col min="3595" max="3595" width="18" style="1" customWidth="1"/>
    <col min="3596" max="3596" width="11.140625" style="1" customWidth="1"/>
    <col min="3597" max="3597" width="10.42578125" style="1" customWidth="1"/>
    <col min="3598" max="3598" width="14.5703125" style="1" customWidth="1"/>
    <col min="3599" max="3599" width="16.28515625" style="1" customWidth="1"/>
    <col min="3600" max="3600" width="33.140625" style="1" customWidth="1"/>
    <col min="3601" max="3602" width="0" style="1" hidden="1" customWidth="1"/>
    <col min="3603" max="3603" width="11.42578125" style="1"/>
    <col min="3604" max="3605" width="14.85546875" style="1" bestFit="1" customWidth="1"/>
    <col min="3606" max="3839" width="11.42578125" style="1"/>
    <col min="3840" max="3840" width="4.85546875" style="1" customWidth="1"/>
    <col min="3841" max="3841" width="38.42578125" style="1" customWidth="1"/>
    <col min="3842" max="3842" width="23" style="1" customWidth="1"/>
    <col min="3843" max="3843" width="15.28515625" style="1" customWidth="1"/>
    <col min="3844" max="3844" width="18.28515625" style="1" bestFit="1" customWidth="1"/>
    <col min="3845" max="3845" width="17.7109375" style="1" bestFit="1" customWidth="1"/>
    <col min="3846" max="3846" width="19.85546875" style="1" bestFit="1" customWidth="1"/>
    <col min="3847" max="3847" width="17.7109375" style="1" bestFit="1" customWidth="1"/>
    <col min="3848" max="3848" width="12.140625" style="1" bestFit="1" customWidth="1"/>
    <col min="3849" max="3849" width="14" style="1" bestFit="1" customWidth="1"/>
    <col min="3850" max="3850" width="14.28515625" style="1" bestFit="1" customWidth="1"/>
    <col min="3851" max="3851" width="18" style="1" customWidth="1"/>
    <col min="3852" max="3852" width="11.140625" style="1" customWidth="1"/>
    <col min="3853" max="3853" width="10.42578125" style="1" customWidth="1"/>
    <col min="3854" max="3854" width="14.5703125" style="1" customWidth="1"/>
    <col min="3855" max="3855" width="16.28515625" style="1" customWidth="1"/>
    <col min="3856" max="3856" width="33.140625" style="1" customWidth="1"/>
    <col min="3857" max="3858" width="0" style="1" hidden="1" customWidth="1"/>
    <col min="3859" max="3859" width="11.42578125" style="1"/>
    <col min="3860" max="3861" width="14.85546875" style="1" bestFit="1" customWidth="1"/>
    <col min="3862" max="4095" width="11.42578125" style="1"/>
    <col min="4096" max="4096" width="4.85546875" style="1" customWidth="1"/>
    <col min="4097" max="4097" width="38.42578125" style="1" customWidth="1"/>
    <col min="4098" max="4098" width="23" style="1" customWidth="1"/>
    <col min="4099" max="4099" width="15.28515625" style="1" customWidth="1"/>
    <col min="4100" max="4100" width="18.28515625" style="1" bestFit="1" customWidth="1"/>
    <col min="4101" max="4101" width="17.7109375" style="1" bestFit="1" customWidth="1"/>
    <col min="4102" max="4102" width="19.85546875" style="1" bestFit="1" customWidth="1"/>
    <col min="4103" max="4103" width="17.7109375" style="1" bestFit="1" customWidth="1"/>
    <col min="4104" max="4104" width="12.140625" style="1" bestFit="1" customWidth="1"/>
    <col min="4105" max="4105" width="14" style="1" bestFit="1" customWidth="1"/>
    <col min="4106" max="4106" width="14.28515625" style="1" bestFit="1" customWidth="1"/>
    <col min="4107" max="4107" width="18" style="1" customWidth="1"/>
    <col min="4108" max="4108" width="11.140625" style="1" customWidth="1"/>
    <col min="4109" max="4109" width="10.42578125" style="1" customWidth="1"/>
    <col min="4110" max="4110" width="14.5703125" style="1" customWidth="1"/>
    <col min="4111" max="4111" width="16.28515625" style="1" customWidth="1"/>
    <col min="4112" max="4112" width="33.140625" style="1" customWidth="1"/>
    <col min="4113" max="4114" width="0" style="1" hidden="1" customWidth="1"/>
    <col min="4115" max="4115" width="11.42578125" style="1"/>
    <col min="4116" max="4117" width="14.85546875" style="1" bestFit="1" customWidth="1"/>
    <col min="4118" max="4351" width="11.42578125" style="1"/>
    <col min="4352" max="4352" width="4.85546875" style="1" customWidth="1"/>
    <col min="4353" max="4353" width="38.42578125" style="1" customWidth="1"/>
    <col min="4354" max="4354" width="23" style="1" customWidth="1"/>
    <col min="4355" max="4355" width="15.28515625" style="1" customWidth="1"/>
    <col min="4356" max="4356" width="18.28515625" style="1" bestFit="1" customWidth="1"/>
    <col min="4357" max="4357" width="17.7109375" style="1" bestFit="1" customWidth="1"/>
    <col min="4358" max="4358" width="19.85546875" style="1" bestFit="1" customWidth="1"/>
    <col min="4359" max="4359" width="17.7109375" style="1" bestFit="1" customWidth="1"/>
    <col min="4360" max="4360" width="12.140625" style="1" bestFit="1" customWidth="1"/>
    <col min="4361" max="4361" width="14" style="1" bestFit="1" customWidth="1"/>
    <col min="4362" max="4362" width="14.28515625" style="1" bestFit="1" customWidth="1"/>
    <col min="4363" max="4363" width="18" style="1" customWidth="1"/>
    <col min="4364" max="4364" width="11.140625" style="1" customWidth="1"/>
    <col min="4365" max="4365" width="10.42578125" style="1" customWidth="1"/>
    <col min="4366" max="4366" width="14.5703125" style="1" customWidth="1"/>
    <col min="4367" max="4367" width="16.28515625" style="1" customWidth="1"/>
    <col min="4368" max="4368" width="33.140625" style="1" customWidth="1"/>
    <col min="4369" max="4370" width="0" style="1" hidden="1" customWidth="1"/>
    <col min="4371" max="4371" width="11.42578125" style="1"/>
    <col min="4372" max="4373" width="14.85546875" style="1" bestFit="1" customWidth="1"/>
    <col min="4374" max="4607" width="11.42578125" style="1"/>
    <col min="4608" max="4608" width="4.85546875" style="1" customWidth="1"/>
    <col min="4609" max="4609" width="38.42578125" style="1" customWidth="1"/>
    <col min="4610" max="4610" width="23" style="1" customWidth="1"/>
    <col min="4611" max="4611" width="15.28515625" style="1" customWidth="1"/>
    <col min="4612" max="4612" width="18.28515625" style="1" bestFit="1" customWidth="1"/>
    <col min="4613" max="4613" width="17.7109375" style="1" bestFit="1" customWidth="1"/>
    <col min="4614" max="4614" width="19.85546875" style="1" bestFit="1" customWidth="1"/>
    <col min="4615" max="4615" width="17.7109375" style="1" bestFit="1" customWidth="1"/>
    <col min="4616" max="4616" width="12.140625" style="1" bestFit="1" customWidth="1"/>
    <col min="4617" max="4617" width="14" style="1" bestFit="1" customWidth="1"/>
    <col min="4618" max="4618" width="14.28515625" style="1" bestFit="1" customWidth="1"/>
    <col min="4619" max="4619" width="18" style="1" customWidth="1"/>
    <col min="4620" max="4620" width="11.140625" style="1" customWidth="1"/>
    <col min="4621" max="4621" width="10.42578125" style="1" customWidth="1"/>
    <col min="4622" max="4622" width="14.5703125" style="1" customWidth="1"/>
    <col min="4623" max="4623" width="16.28515625" style="1" customWidth="1"/>
    <col min="4624" max="4624" width="33.140625" style="1" customWidth="1"/>
    <col min="4625" max="4626" width="0" style="1" hidden="1" customWidth="1"/>
    <col min="4627" max="4627" width="11.42578125" style="1"/>
    <col min="4628" max="4629" width="14.85546875" style="1" bestFit="1" customWidth="1"/>
    <col min="4630" max="4863" width="11.42578125" style="1"/>
    <col min="4864" max="4864" width="4.85546875" style="1" customWidth="1"/>
    <col min="4865" max="4865" width="38.42578125" style="1" customWidth="1"/>
    <col min="4866" max="4866" width="23" style="1" customWidth="1"/>
    <col min="4867" max="4867" width="15.28515625" style="1" customWidth="1"/>
    <col min="4868" max="4868" width="18.28515625" style="1" bestFit="1" customWidth="1"/>
    <col min="4869" max="4869" width="17.7109375" style="1" bestFit="1" customWidth="1"/>
    <col min="4870" max="4870" width="19.85546875" style="1" bestFit="1" customWidth="1"/>
    <col min="4871" max="4871" width="17.7109375" style="1" bestFit="1" customWidth="1"/>
    <col min="4872" max="4872" width="12.140625" style="1" bestFit="1" customWidth="1"/>
    <col min="4873" max="4873" width="14" style="1" bestFit="1" customWidth="1"/>
    <col min="4874" max="4874" width="14.28515625" style="1" bestFit="1" customWidth="1"/>
    <col min="4875" max="4875" width="18" style="1" customWidth="1"/>
    <col min="4876" max="4876" width="11.140625" style="1" customWidth="1"/>
    <col min="4877" max="4877" width="10.42578125" style="1" customWidth="1"/>
    <col min="4878" max="4878" width="14.5703125" style="1" customWidth="1"/>
    <col min="4879" max="4879" width="16.28515625" style="1" customWidth="1"/>
    <col min="4880" max="4880" width="33.140625" style="1" customWidth="1"/>
    <col min="4881" max="4882" width="0" style="1" hidden="1" customWidth="1"/>
    <col min="4883" max="4883" width="11.42578125" style="1"/>
    <col min="4884" max="4885" width="14.85546875" style="1" bestFit="1" customWidth="1"/>
    <col min="4886" max="5119" width="11.42578125" style="1"/>
    <col min="5120" max="5120" width="4.85546875" style="1" customWidth="1"/>
    <col min="5121" max="5121" width="38.42578125" style="1" customWidth="1"/>
    <col min="5122" max="5122" width="23" style="1" customWidth="1"/>
    <col min="5123" max="5123" width="15.28515625" style="1" customWidth="1"/>
    <col min="5124" max="5124" width="18.28515625" style="1" bestFit="1" customWidth="1"/>
    <col min="5125" max="5125" width="17.7109375" style="1" bestFit="1" customWidth="1"/>
    <col min="5126" max="5126" width="19.85546875" style="1" bestFit="1" customWidth="1"/>
    <col min="5127" max="5127" width="17.7109375" style="1" bestFit="1" customWidth="1"/>
    <col min="5128" max="5128" width="12.140625" style="1" bestFit="1" customWidth="1"/>
    <col min="5129" max="5129" width="14" style="1" bestFit="1" customWidth="1"/>
    <col min="5130" max="5130" width="14.28515625" style="1" bestFit="1" customWidth="1"/>
    <col min="5131" max="5131" width="18" style="1" customWidth="1"/>
    <col min="5132" max="5132" width="11.140625" style="1" customWidth="1"/>
    <col min="5133" max="5133" width="10.42578125" style="1" customWidth="1"/>
    <col min="5134" max="5134" width="14.5703125" style="1" customWidth="1"/>
    <col min="5135" max="5135" width="16.28515625" style="1" customWidth="1"/>
    <col min="5136" max="5136" width="33.140625" style="1" customWidth="1"/>
    <col min="5137" max="5138" width="0" style="1" hidden="1" customWidth="1"/>
    <col min="5139" max="5139" width="11.42578125" style="1"/>
    <col min="5140" max="5141" width="14.85546875" style="1" bestFit="1" customWidth="1"/>
    <col min="5142" max="5375" width="11.42578125" style="1"/>
    <col min="5376" max="5376" width="4.85546875" style="1" customWidth="1"/>
    <col min="5377" max="5377" width="38.42578125" style="1" customWidth="1"/>
    <col min="5378" max="5378" width="23" style="1" customWidth="1"/>
    <col min="5379" max="5379" width="15.28515625" style="1" customWidth="1"/>
    <col min="5380" max="5380" width="18.28515625" style="1" bestFit="1" customWidth="1"/>
    <col min="5381" max="5381" width="17.7109375" style="1" bestFit="1" customWidth="1"/>
    <col min="5382" max="5382" width="19.85546875" style="1" bestFit="1" customWidth="1"/>
    <col min="5383" max="5383" width="17.7109375" style="1" bestFit="1" customWidth="1"/>
    <col min="5384" max="5384" width="12.140625" style="1" bestFit="1" customWidth="1"/>
    <col min="5385" max="5385" width="14" style="1" bestFit="1" customWidth="1"/>
    <col min="5386" max="5386" width="14.28515625" style="1" bestFit="1" customWidth="1"/>
    <col min="5387" max="5387" width="18" style="1" customWidth="1"/>
    <col min="5388" max="5388" width="11.140625" style="1" customWidth="1"/>
    <col min="5389" max="5389" width="10.42578125" style="1" customWidth="1"/>
    <col min="5390" max="5390" width="14.5703125" style="1" customWidth="1"/>
    <col min="5391" max="5391" width="16.28515625" style="1" customWidth="1"/>
    <col min="5392" max="5392" width="33.140625" style="1" customWidth="1"/>
    <col min="5393" max="5394" width="0" style="1" hidden="1" customWidth="1"/>
    <col min="5395" max="5395" width="11.42578125" style="1"/>
    <col min="5396" max="5397" width="14.85546875" style="1" bestFit="1" customWidth="1"/>
    <col min="5398" max="5631" width="11.42578125" style="1"/>
    <col min="5632" max="5632" width="4.85546875" style="1" customWidth="1"/>
    <col min="5633" max="5633" width="38.42578125" style="1" customWidth="1"/>
    <col min="5634" max="5634" width="23" style="1" customWidth="1"/>
    <col min="5635" max="5635" width="15.28515625" style="1" customWidth="1"/>
    <col min="5636" max="5636" width="18.28515625" style="1" bestFit="1" customWidth="1"/>
    <col min="5637" max="5637" width="17.7109375" style="1" bestFit="1" customWidth="1"/>
    <col min="5638" max="5638" width="19.85546875" style="1" bestFit="1" customWidth="1"/>
    <col min="5639" max="5639" width="17.7109375" style="1" bestFit="1" customWidth="1"/>
    <col min="5640" max="5640" width="12.140625" style="1" bestFit="1" customWidth="1"/>
    <col min="5641" max="5641" width="14" style="1" bestFit="1" customWidth="1"/>
    <col min="5642" max="5642" width="14.28515625" style="1" bestFit="1" customWidth="1"/>
    <col min="5643" max="5643" width="18" style="1" customWidth="1"/>
    <col min="5644" max="5644" width="11.140625" style="1" customWidth="1"/>
    <col min="5645" max="5645" width="10.42578125" style="1" customWidth="1"/>
    <col min="5646" max="5646" width="14.5703125" style="1" customWidth="1"/>
    <col min="5647" max="5647" width="16.28515625" style="1" customWidth="1"/>
    <col min="5648" max="5648" width="33.140625" style="1" customWidth="1"/>
    <col min="5649" max="5650" width="0" style="1" hidden="1" customWidth="1"/>
    <col min="5651" max="5651" width="11.42578125" style="1"/>
    <col min="5652" max="5653" width="14.85546875" style="1" bestFit="1" customWidth="1"/>
    <col min="5654" max="5887" width="11.42578125" style="1"/>
    <col min="5888" max="5888" width="4.85546875" style="1" customWidth="1"/>
    <col min="5889" max="5889" width="38.42578125" style="1" customWidth="1"/>
    <col min="5890" max="5890" width="23" style="1" customWidth="1"/>
    <col min="5891" max="5891" width="15.28515625" style="1" customWidth="1"/>
    <col min="5892" max="5892" width="18.28515625" style="1" bestFit="1" customWidth="1"/>
    <col min="5893" max="5893" width="17.7109375" style="1" bestFit="1" customWidth="1"/>
    <col min="5894" max="5894" width="19.85546875" style="1" bestFit="1" customWidth="1"/>
    <col min="5895" max="5895" width="17.7109375" style="1" bestFit="1" customWidth="1"/>
    <col min="5896" max="5896" width="12.140625" style="1" bestFit="1" customWidth="1"/>
    <col min="5897" max="5897" width="14" style="1" bestFit="1" customWidth="1"/>
    <col min="5898" max="5898" width="14.28515625" style="1" bestFit="1" customWidth="1"/>
    <col min="5899" max="5899" width="18" style="1" customWidth="1"/>
    <col min="5900" max="5900" width="11.140625" style="1" customWidth="1"/>
    <col min="5901" max="5901" width="10.42578125" style="1" customWidth="1"/>
    <col min="5902" max="5902" width="14.5703125" style="1" customWidth="1"/>
    <col min="5903" max="5903" width="16.28515625" style="1" customWidth="1"/>
    <col min="5904" max="5904" width="33.140625" style="1" customWidth="1"/>
    <col min="5905" max="5906" width="0" style="1" hidden="1" customWidth="1"/>
    <col min="5907" max="5907" width="11.42578125" style="1"/>
    <col min="5908" max="5909" width="14.85546875" style="1" bestFit="1" customWidth="1"/>
    <col min="5910" max="6143" width="11.42578125" style="1"/>
    <col min="6144" max="6144" width="4.85546875" style="1" customWidth="1"/>
    <col min="6145" max="6145" width="38.42578125" style="1" customWidth="1"/>
    <col min="6146" max="6146" width="23" style="1" customWidth="1"/>
    <col min="6147" max="6147" width="15.28515625" style="1" customWidth="1"/>
    <col min="6148" max="6148" width="18.28515625" style="1" bestFit="1" customWidth="1"/>
    <col min="6149" max="6149" width="17.7109375" style="1" bestFit="1" customWidth="1"/>
    <col min="6150" max="6150" width="19.85546875" style="1" bestFit="1" customWidth="1"/>
    <col min="6151" max="6151" width="17.7109375" style="1" bestFit="1" customWidth="1"/>
    <col min="6152" max="6152" width="12.140625" style="1" bestFit="1" customWidth="1"/>
    <col min="6153" max="6153" width="14" style="1" bestFit="1" customWidth="1"/>
    <col min="6154" max="6154" width="14.28515625" style="1" bestFit="1" customWidth="1"/>
    <col min="6155" max="6155" width="18" style="1" customWidth="1"/>
    <col min="6156" max="6156" width="11.140625" style="1" customWidth="1"/>
    <col min="6157" max="6157" width="10.42578125" style="1" customWidth="1"/>
    <col min="6158" max="6158" width="14.5703125" style="1" customWidth="1"/>
    <col min="6159" max="6159" width="16.28515625" style="1" customWidth="1"/>
    <col min="6160" max="6160" width="33.140625" style="1" customWidth="1"/>
    <col min="6161" max="6162" width="0" style="1" hidden="1" customWidth="1"/>
    <col min="6163" max="6163" width="11.42578125" style="1"/>
    <col min="6164" max="6165" width="14.85546875" style="1" bestFit="1" customWidth="1"/>
    <col min="6166" max="6399" width="11.42578125" style="1"/>
    <col min="6400" max="6400" width="4.85546875" style="1" customWidth="1"/>
    <col min="6401" max="6401" width="38.42578125" style="1" customWidth="1"/>
    <col min="6402" max="6402" width="23" style="1" customWidth="1"/>
    <col min="6403" max="6403" width="15.28515625" style="1" customWidth="1"/>
    <col min="6404" max="6404" width="18.28515625" style="1" bestFit="1" customWidth="1"/>
    <col min="6405" max="6405" width="17.7109375" style="1" bestFit="1" customWidth="1"/>
    <col min="6406" max="6406" width="19.85546875" style="1" bestFit="1" customWidth="1"/>
    <col min="6407" max="6407" width="17.7109375" style="1" bestFit="1" customWidth="1"/>
    <col min="6408" max="6408" width="12.140625" style="1" bestFit="1" customWidth="1"/>
    <col min="6409" max="6409" width="14" style="1" bestFit="1" customWidth="1"/>
    <col min="6410" max="6410" width="14.28515625" style="1" bestFit="1" customWidth="1"/>
    <col min="6411" max="6411" width="18" style="1" customWidth="1"/>
    <col min="6412" max="6412" width="11.140625" style="1" customWidth="1"/>
    <col min="6413" max="6413" width="10.42578125" style="1" customWidth="1"/>
    <col min="6414" max="6414" width="14.5703125" style="1" customWidth="1"/>
    <col min="6415" max="6415" width="16.28515625" style="1" customWidth="1"/>
    <col min="6416" max="6416" width="33.140625" style="1" customWidth="1"/>
    <col min="6417" max="6418" width="0" style="1" hidden="1" customWidth="1"/>
    <col min="6419" max="6419" width="11.42578125" style="1"/>
    <col min="6420" max="6421" width="14.85546875" style="1" bestFit="1" customWidth="1"/>
    <col min="6422" max="6655" width="11.42578125" style="1"/>
    <col min="6656" max="6656" width="4.85546875" style="1" customWidth="1"/>
    <col min="6657" max="6657" width="38.42578125" style="1" customWidth="1"/>
    <col min="6658" max="6658" width="23" style="1" customWidth="1"/>
    <col min="6659" max="6659" width="15.28515625" style="1" customWidth="1"/>
    <col min="6660" max="6660" width="18.28515625" style="1" bestFit="1" customWidth="1"/>
    <col min="6661" max="6661" width="17.7109375" style="1" bestFit="1" customWidth="1"/>
    <col min="6662" max="6662" width="19.85546875" style="1" bestFit="1" customWidth="1"/>
    <col min="6663" max="6663" width="17.7109375" style="1" bestFit="1" customWidth="1"/>
    <col min="6664" max="6664" width="12.140625" style="1" bestFit="1" customWidth="1"/>
    <col min="6665" max="6665" width="14" style="1" bestFit="1" customWidth="1"/>
    <col min="6666" max="6666" width="14.28515625" style="1" bestFit="1" customWidth="1"/>
    <col min="6667" max="6667" width="18" style="1" customWidth="1"/>
    <col min="6668" max="6668" width="11.140625" style="1" customWidth="1"/>
    <col min="6669" max="6669" width="10.42578125" style="1" customWidth="1"/>
    <col min="6670" max="6670" width="14.5703125" style="1" customWidth="1"/>
    <col min="6671" max="6671" width="16.28515625" style="1" customWidth="1"/>
    <col min="6672" max="6672" width="33.140625" style="1" customWidth="1"/>
    <col min="6673" max="6674" width="0" style="1" hidden="1" customWidth="1"/>
    <col min="6675" max="6675" width="11.42578125" style="1"/>
    <col min="6676" max="6677" width="14.85546875" style="1" bestFit="1" customWidth="1"/>
    <col min="6678" max="6911" width="11.42578125" style="1"/>
    <col min="6912" max="6912" width="4.85546875" style="1" customWidth="1"/>
    <col min="6913" max="6913" width="38.42578125" style="1" customWidth="1"/>
    <col min="6914" max="6914" width="23" style="1" customWidth="1"/>
    <col min="6915" max="6915" width="15.28515625" style="1" customWidth="1"/>
    <col min="6916" max="6916" width="18.28515625" style="1" bestFit="1" customWidth="1"/>
    <col min="6917" max="6917" width="17.7109375" style="1" bestFit="1" customWidth="1"/>
    <col min="6918" max="6918" width="19.85546875" style="1" bestFit="1" customWidth="1"/>
    <col min="6919" max="6919" width="17.7109375" style="1" bestFit="1" customWidth="1"/>
    <col min="6920" max="6920" width="12.140625" style="1" bestFit="1" customWidth="1"/>
    <col min="6921" max="6921" width="14" style="1" bestFit="1" customWidth="1"/>
    <col min="6922" max="6922" width="14.28515625" style="1" bestFit="1" customWidth="1"/>
    <col min="6923" max="6923" width="18" style="1" customWidth="1"/>
    <col min="6924" max="6924" width="11.140625" style="1" customWidth="1"/>
    <col min="6925" max="6925" width="10.42578125" style="1" customWidth="1"/>
    <col min="6926" max="6926" width="14.5703125" style="1" customWidth="1"/>
    <col min="6927" max="6927" width="16.28515625" style="1" customWidth="1"/>
    <col min="6928" max="6928" width="33.140625" style="1" customWidth="1"/>
    <col min="6929" max="6930" width="0" style="1" hidden="1" customWidth="1"/>
    <col min="6931" max="6931" width="11.42578125" style="1"/>
    <col min="6932" max="6933" width="14.85546875" style="1" bestFit="1" customWidth="1"/>
    <col min="6934" max="7167" width="11.42578125" style="1"/>
    <col min="7168" max="7168" width="4.85546875" style="1" customWidth="1"/>
    <col min="7169" max="7169" width="38.42578125" style="1" customWidth="1"/>
    <col min="7170" max="7170" width="23" style="1" customWidth="1"/>
    <col min="7171" max="7171" width="15.28515625" style="1" customWidth="1"/>
    <col min="7172" max="7172" width="18.28515625" style="1" bestFit="1" customWidth="1"/>
    <col min="7173" max="7173" width="17.7109375" style="1" bestFit="1" customWidth="1"/>
    <col min="7174" max="7174" width="19.85546875" style="1" bestFit="1" customWidth="1"/>
    <col min="7175" max="7175" width="17.7109375" style="1" bestFit="1" customWidth="1"/>
    <col min="7176" max="7176" width="12.140625" style="1" bestFit="1" customWidth="1"/>
    <col min="7177" max="7177" width="14" style="1" bestFit="1" customWidth="1"/>
    <col min="7178" max="7178" width="14.28515625" style="1" bestFit="1" customWidth="1"/>
    <col min="7179" max="7179" width="18" style="1" customWidth="1"/>
    <col min="7180" max="7180" width="11.140625" style="1" customWidth="1"/>
    <col min="7181" max="7181" width="10.42578125" style="1" customWidth="1"/>
    <col min="7182" max="7182" width="14.5703125" style="1" customWidth="1"/>
    <col min="7183" max="7183" width="16.28515625" style="1" customWidth="1"/>
    <col min="7184" max="7184" width="33.140625" style="1" customWidth="1"/>
    <col min="7185" max="7186" width="0" style="1" hidden="1" customWidth="1"/>
    <col min="7187" max="7187" width="11.42578125" style="1"/>
    <col min="7188" max="7189" width="14.85546875" style="1" bestFit="1" customWidth="1"/>
    <col min="7190" max="7423" width="11.42578125" style="1"/>
    <col min="7424" max="7424" width="4.85546875" style="1" customWidth="1"/>
    <col min="7425" max="7425" width="38.42578125" style="1" customWidth="1"/>
    <col min="7426" max="7426" width="23" style="1" customWidth="1"/>
    <col min="7427" max="7427" width="15.28515625" style="1" customWidth="1"/>
    <col min="7428" max="7428" width="18.28515625" style="1" bestFit="1" customWidth="1"/>
    <col min="7429" max="7429" width="17.7109375" style="1" bestFit="1" customWidth="1"/>
    <col min="7430" max="7430" width="19.85546875" style="1" bestFit="1" customWidth="1"/>
    <col min="7431" max="7431" width="17.7109375" style="1" bestFit="1" customWidth="1"/>
    <col min="7432" max="7432" width="12.140625" style="1" bestFit="1" customWidth="1"/>
    <col min="7433" max="7433" width="14" style="1" bestFit="1" customWidth="1"/>
    <col min="7434" max="7434" width="14.28515625" style="1" bestFit="1" customWidth="1"/>
    <col min="7435" max="7435" width="18" style="1" customWidth="1"/>
    <col min="7436" max="7436" width="11.140625" style="1" customWidth="1"/>
    <col min="7437" max="7437" width="10.42578125" style="1" customWidth="1"/>
    <col min="7438" max="7438" width="14.5703125" style="1" customWidth="1"/>
    <col min="7439" max="7439" width="16.28515625" style="1" customWidth="1"/>
    <col min="7440" max="7440" width="33.140625" style="1" customWidth="1"/>
    <col min="7441" max="7442" width="0" style="1" hidden="1" customWidth="1"/>
    <col min="7443" max="7443" width="11.42578125" style="1"/>
    <col min="7444" max="7445" width="14.85546875" style="1" bestFit="1" customWidth="1"/>
    <col min="7446" max="7679" width="11.42578125" style="1"/>
    <col min="7680" max="7680" width="4.85546875" style="1" customWidth="1"/>
    <col min="7681" max="7681" width="38.42578125" style="1" customWidth="1"/>
    <col min="7682" max="7682" width="23" style="1" customWidth="1"/>
    <col min="7683" max="7683" width="15.28515625" style="1" customWidth="1"/>
    <col min="7684" max="7684" width="18.28515625" style="1" bestFit="1" customWidth="1"/>
    <col min="7685" max="7685" width="17.7109375" style="1" bestFit="1" customWidth="1"/>
    <col min="7686" max="7686" width="19.85546875" style="1" bestFit="1" customWidth="1"/>
    <col min="7687" max="7687" width="17.7109375" style="1" bestFit="1" customWidth="1"/>
    <col min="7688" max="7688" width="12.140625" style="1" bestFit="1" customWidth="1"/>
    <col min="7689" max="7689" width="14" style="1" bestFit="1" customWidth="1"/>
    <col min="7690" max="7690" width="14.28515625" style="1" bestFit="1" customWidth="1"/>
    <col min="7691" max="7691" width="18" style="1" customWidth="1"/>
    <col min="7692" max="7692" width="11.140625" style="1" customWidth="1"/>
    <col min="7693" max="7693" width="10.42578125" style="1" customWidth="1"/>
    <col min="7694" max="7694" width="14.5703125" style="1" customWidth="1"/>
    <col min="7695" max="7695" width="16.28515625" style="1" customWidth="1"/>
    <col min="7696" max="7696" width="33.140625" style="1" customWidth="1"/>
    <col min="7697" max="7698" width="0" style="1" hidden="1" customWidth="1"/>
    <col min="7699" max="7699" width="11.42578125" style="1"/>
    <col min="7700" max="7701" width="14.85546875" style="1" bestFit="1" customWidth="1"/>
    <col min="7702" max="7935" width="11.42578125" style="1"/>
    <col min="7936" max="7936" width="4.85546875" style="1" customWidth="1"/>
    <col min="7937" max="7937" width="38.42578125" style="1" customWidth="1"/>
    <col min="7938" max="7938" width="23" style="1" customWidth="1"/>
    <col min="7939" max="7939" width="15.28515625" style="1" customWidth="1"/>
    <col min="7940" max="7940" width="18.28515625" style="1" bestFit="1" customWidth="1"/>
    <col min="7941" max="7941" width="17.7109375" style="1" bestFit="1" customWidth="1"/>
    <col min="7942" max="7942" width="19.85546875" style="1" bestFit="1" customWidth="1"/>
    <col min="7943" max="7943" width="17.7109375" style="1" bestFit="1" customWidth="1"/>
    <col min="7944" max="7944" width="12.140625" style="1" bestFit="1" customWidth="1"/>
    <col min="7945" max="7945" width="14" style="1" bestFit="1" customWidth="1"/>
    <col min="7946" max="7946" width="14.28515625" style="1" bestFit="1" customWidth="1"/>
    <col min="7947" max="7947" width="18" style="1" customWidth="1"/>
    <col min="7948" max="7948" width="11.140625" style="1" customWidth="1"/>
    <col min="7949" max="7949" width="10.42578125" style="1" customWidth="1"/>
    <col min="7950" max="7950" width="14.5703125" style="1" customWidth="1"/>
    <col min="7951" max="7951" width="16.28515625" style="1" customWidth="1"/>
    <col min="7952" max="7952" width="33.140625" style="1" customWidth="1"/>
    <col min="7953" max="7954" width="0" style="1" hidden="1" customWidth="1"/>
    <col min="7955" max="7955" width="11.42578125" style="1"/>
    <col min="7956" max="7957" width="14.85546875" style="1" bestFit="1" customWidth="1"/>
    <col min="7958" max="8191" width="11.42578125" style="1"/>
    <col min="8192" max="8192" width="4.85546875" style="1" customWidth="1"/>
    <col min="8193" max="8193" width="38.42578125" style="1" customWidth="1"/>
    <col min="8194" max="8194" width="23" style="1" customWidth="1"/>
    <col min="8195" max="8195" width="15.28515625" style="1" customWidth="1"/>
    <col min="8196" max="8196" width="18.28515625" style="1" bestFit="1" customWidth="1"/>
    <col min="8197" max="8197" width="17.7109375" style="1" bestFit="1" customWidth="1"/>
    <col min="8198" max="8198" width="19.85546875" style="1" bestFit="1" customWidth="1"/>
    <col min="8199" max="8199" width="17.7109375" style="1" bestFit="1" customWidth="1"/>
    <col min="8200" max="8200" width="12.140625" style="1" bestFit="1" customWidth="1"/>
    <col min="8201" max="8201" width="14" style="1" bestFit="1" customWidth="1"/>
    <col min="8202" max="8202" width="14.28515625" style="1" bestFit="1" customWidth="1"/>
    <col min="8203" max="8203" width="18" style="1" customWidth="1"/>
    <col min="8204" max="8204" width="11.140625" style="1" customWidth="1"/>
    <col min="8205" max="8205" width="10.42578125" style="1" customWidth="1"/>
    <col min="8206" max="8206" width="14.5703125" style="1" customWidth="1"/>
    <col min="8207" max="8207" width="16.28515625" style="1" customWidth="1"/>
    <col min="8208" max="8208" width="33.140625" style="1" customWidth="1"/>
    <col min="8209" max="8210" width="0" style="1" hidden="1" customWidth="1"/>
    <col min="8211" max="8211" width="11.42578125" style="1"/>
    <col min="8212" max="8213" width="14.85546875" style="1" bestFit="1" customWidth="1"/>
    <col min="8214" max="8447" width="11.42578125" style="1"/>
    <col min="8448" max="8448" width="4.85546875" style="1" customWidth="1"/>
    <col min="8449" max="8449" width="38.42578125" style="1" customWidth="1"/>
    <col min="8450" max="8450" width="23" style="1" customWidth="1"/>
    <col min="8451" max="8451" width="15.28515625" style="1" customWidth="1"/>
    <col min="8452" max="8452" width="18.28515625" style="1" bestFit="1" customWidth="1"/>
    <col min="8453" max="8453" width="17.7109375" style="1" bestFit="1" customWidth="1"/>
    <col min="8454" max="8454" width="19.85546875" style="1" bestFit="1" customWidth="1"/>
    <col min="8455" max="8455" width="17.7109375" style="1" bestFit="1" customWidth="1"/>
    <col min="8456" max="8456" width="12.140625" style="1" bestFit="1" customWidth="1"/>
    <col min="8457" max="8457" width="14" style="1" bestFit="1" customWidth="1"/>
    <col min="8458" max="8458" width="14.28515625" style="1" bestFit="1" customWidth="1"/>
    <col min="8459" max="8459" width="18" style="1" customWidth="1"/>
    <col min="8460" max="8460" width="11.140625" style="1" customWidth="1"/>
    <col min="8461" max="8461" width="10.42578125" style="1" customWidth="1"/>
    <col min="8462" max="8462" width="14.5703125" style="1" customWidth="1"/>
    <col min="8463" max="8463" width="16.28515625" style="1" customWidth="1"/>
    <col min="8464" max="8464" width="33.140625" style="1" customWidth="1"/>
    <col min="8465" max="8466" width="0" style="1" hidden="1" customWidth="1"/>
    <col min="8467" max="8467" width="11.42578125" style="1"/>
    <col min="8468" max="8469" width="14.85546875" style="1" bestFit="1" customWidth="1"/>
    <col min="8470" max="8703" width="11.42578125" style="1"/>
    <col min="8704" max="8704" width="4.85546875" style="1" customWidth="1"/>
    <col min="8705" max="8705" width="38.42578125" style="1" customWidth="1"/>
    <col min="8706" max="8706" width="23" style="1" customWidth="1"/>
    <col min="8707" max="8707" width="15.28515625" style="1" customWidth="1"/>
    <col min="8708" max="8708" width="18.28515625" style="1" bestFit="1" customWidth="1"/>
    <col min="8709" max="8709" width="17.7109375" style="1" bestFit="1" customWidth="1"/>
    <col min="8710" max="8710" width="19.85546875" style="1" bestFit="1" customWidth="1"/>
    <col min="8711" max="8711" width="17.7109375" style="1" bestFit="1" customWidth="1"/>
    <col min="8712" max="8712" width="12.140625" style="1" bestFit="1" customWidth="1"/>
    <col min="8713" max="8713" width="14" style="1" bestFit="1" customWidth="1"/>
    <col min="8714" max="8714" width="14.28515625" style="1" bestFit="1" customWidth="1"/>
    <col min="8715" max="8715" width="18" style="1" customWidth="1"/>
    <col min="8716" max="8716" width="11.140625" style="1" customWidth="1"/>
    <col min="8717" max="8717" width="10.42578125" style="1" customWidth="1"/>
    <col min="8718" max="8718" width="14.5703125" style="1" customWidth="1"/>
    <col min="8719" max="8719" width="16.28515625" style="1" customWidth="1"/>
    <col min="8720" max="8720" width="33.140625" style="1" customWidth="1"/>
    <col min="8721" max="8722" width="0" style="1" hidden="1" customWidth="1"/>
    <col min="8723" max="8723" width="11.42578125" style="1"/>
    <col min="8724" max="8725" width="14.85546875" style="1" bestFit="1" customWidth="1"/>
    <col min="8726" max="8959" width="11.42578125" style="1"/>
    <col min="8960" max="8960" width="4.85546875" style="1" customWidth="1"/>
    <col min="8961" max="8961" width="38.42578125" style="1" customWidth="1"/>
    <col min="8962" max="8962" width="23" style="1" customWidth="1"/>
    <col min="8963" max="8963" width="15.28515625" style="1" customWidth="1"/>
    <col min="8964" max="8964" width="18.28515625" style="1" bestFit="1" customWidth="1"/>
    <col min="8965" max="8965" width="17.7109375" style="1" bestFit="1" customWidth="1"/>
    <col min="8966" max="8966" width="19.85546875" style="1" bestFit="1" customWidth="1"/>
    <col min="8967" max="8967" width="17.7109375" style="1" bestFit="1" customWidth="1"/>
    <col min="8968" max="8968" width="12.140625" style="1" bestFit="1" customWidth="1"/>
    <col min="8969" max="8969" width="14" style="1" bestFit="1" customWidth="1"/>
    <col min="8970" max="8970" width="14.28515625" style="1" bestFit="1" customWidth="1"/>
    <col min="8971" max="8971" width="18" style="1" customWidth="1"/>
    <col min="8972" max="8972" width="11.140625" style="1" customWidth="1"/>
    <col min="8973" max="8973" width="10.42578125" style="1" customWidth="1"/>
    <col min="8974" max="8974" width="14.5703125" style="1" customWidth="1"/>
    <col min="8975" max="8975" width="16.28515625" style="1" customWidth="1"/>
    <col min="8976" max="8976" width="33.140625" style="1" customWidth="1"/>
    <col min="8977" max="8978" width="0" style="1" hidden="1" customWidth="1"/>
    <col min="8979" max="8979" width="11.42578125" style="1"/>
    <col min="8980" max="8981" width="14.85546875" style="1" bestFit="1" customWidth="1"/>
    <col min="8982" max="9215" width="11.42578125" style="1"/>
    <col min="9216" max="9216" width="4.85546875" style="1" customWidth="1"/>
    <col min="9217" max="9217" width="38.42578125" style="1" customWidth="1"/>
    <col min="9218" max="9218" width="23" style="1" customWidth="1"/>
    <col min="9219" max="9219" width="15.28515625" style="1" customWidth="1"/>
    <col min="9220" max="9220" width="18.28515625" style="1" bestFit="1" customWidth="1"/>
    <col min="9221" max="9221" width="17.7109375" style="1" bestFit="1" customWidth="1"/>
    <col min="9222" max="9222" width="19.85546875" style="1" bestFit="1" customWidth="1"/>
    <col min="9223" max="9223" width="17.7109375" style="1" bestFit="1" customWidth="1"/>
    <col min="9224" max="9224" width="12.140625" style="1" bestFit="1" customWidth="1"/>
    <col min="9225" max="9225" width="14" style="1" bestFit="1" customWidth="1"/>
    <col min="9226" max="9226" width="14.28515625" style="1" bestFit="1" customWidth="1"/>
    <col min="9227" max="9227" width="18" style="1" customWidth="1"/>
    <col min="9228" max="9228" width="11.140625" style="1" customWidth="1"/>
    <col min="9229" max="9229" width="10.42578125" style="1" customWidth="1"/>
    <col min="9230" max="9230" width="14.5703125" style="1" customWidth="1"/>
    <col min="9231" max="9231" width="16.28515625" style="1" customWidth="1"/>
    <col min="9232" max="9232" width="33.140625" style="1" customWidth="1"/>
    <col min="9233" max="9234" width="0" style="1" hidden="1" customWidth="1"/>
    <col min="9235" max="9235" width="11.42578125" style="1"/>
    <col min="9236" max="9237" width="14.85546875" style="1" bestFit="1" customWidth="1"/>
    <col min="9238" max="9471" width="11.42578125" style="1"/>
    <col min="9472" max="9472" width="4.85546875" style="1" customWidth="1"/>
    <col min="9473" max="9473" width="38.42578125" style="1" customWidth="1"/>
    <col min="9474" max="9474" width="23" style="1" customWidth="1"/>
    <col min="9475" max="9475" width="15.28515625" style="1" customWidth="1"/>
    <col min="9476" max="9476" width="18.28515625" style="1" bestFit="1" customWidth="1"/>
    <col min="9477" max="9477" width="17.7109375" style="1" bestFit="1" customWidth="1"/>
    <col min="9478" max="9478" width="19.85546875" style="1" bestFit="1" customWidth="1"/>
    <col min="9479" max="9479" width="17.7109375" style="1" bestFit="1" customWidth="1"/>
    <col min="9480" max="9480" width="12.140625" style="1" bestFit="1" customWidth="1"/>
    <col min="9481" max="9481" width="14" style="1" bestFit="1" customWidth="1"/>
    <col min="9482" max="9482" width="14.28515625" style="1" bestFit="1" customWidth="1"/>
    <col min="9483" max="9483" width="18" style="1" customWidth="1"/>
    <col min="9484" max="9484" width="11.140625" style="1" customWidth="1"/>
    <col min="9485" max="9485" width="10.42578125" style="1" customWidth="1"/>
    <col min="9486" max="9486" width="14.5703125" style="1" customWidth="1"/>
    <col min="9487" max="9487" width="16.28515625" style="1" customWidth="1"/>
    <col min="9488" max="9488" width="33.140625" style="1" customWidth="1"/>
    <col min="9489" max="9490" width="0" style="1" hidden="1" customWidth="1"/>
    <col min="9491" max="9491" width="11.42578125" style="1"/>
    <col min="9492" max="9493" width="14.85546875" style="1" bestFit="1" customWidth="1"/>
    <col min="9494" max="9727" width="11.42578125" style="1"/>
    <col min="9728" max="9728" width="4.85546875" style="1" customWidth="1"/>
    <col min="9729" max="9729" width="38.42578125" style="1" customWidth="1"/>
    <col min="9730" max="9730" width="23" style="1" customWidth="1"/>
    <col min="9731" max="9731" width="15.28515625" style="1" customWidth="1"/>
    <col min="9732" max="9732" width="18.28515625" style="1" bestFit="1" customWidth="1"/>
    <col min="9733" max="9733" width="17.7109375" style="1" bestFit="1" customWidth="1"/>
    <col min="9734" max="9734" width="19.85546875" style="1" bestFit="1" customWidth="1"/>
    <col min="9735" max="9735" width="17.7109375" style="1" bestFit="1" customWidth="1"/>
    <col min="9736" max="9736" width="12.140625" style="1" bestFit="1" customWidth="1"/>
    <col min="9737" max="9737" width="14" style="1" bestFit="1" customWidth="1"/>
    <col min="9738" max="9738" width="14.28515625" style="1" bestFit="1" customWidth="1"/>
    <col min="9739" max="9739" width="18" style="1" customWidth="1"/>
    <col min="9740" max="9740" width="11.140625" style="1" customWidth="1"/>
    <col min="9741" max="9741" width="10.42578125" style="1" customWidth="1"/>
    <col min="9742" max="9742" width="14.5703125" style="1" customWidth="1"/>
    <col min="9743" max="9743" width="16.28515625" style="1" customWidth="1"/>
    <col min="9744" max="9744" width="33.140625" style="1" customWidth="1"/>
    <col min="9745" max="9746" width="0" style="1" hidden="1" customWidth="1"/>
    <col min="9747" max="9747" width="11.42578125" style="1"/>
    <col min="9748" max="9749" width="14.85546875" style="1" bestFit="1" customWidth="1"/>
    <col min="9750" max="9983" width="11.42578125" style="1"/>
    <col min="9984" max="9984" width="4.85546875" style="1" customWidth="1"/>
    <col min="9985" max="9985" width="38.42578125" style="1" customWidth="1"/>
    <col min="9986" max="9986" width="23" style="1" customWidth="1"/>
    <col min="9987" max="9987" width="15.28515625" style="1" customWidth="1"/>
    <col min="9988" max="9988" width="18.28515625" style="1" bestFit="1" customWidth="1"/>
    <col min="9989" max="9989" width="17.7109375" style="1" bestFit="1" customWidth="1"/>
    <col min="9990" max="9990" width="19.85546875" style="1" bestFit="1" customWidth="1"/>
    <col min="9991" max="9991" width="17.7109375" style="1" bestFit="1" customWidth="1"/>
    <col min="9992" max="9992" width="12.140625" style="1" bestFit="1" customWidth="1"/>
    <col min="9993" max="9993" width="14" style="1" bestFit="1" customWidth="1"/>
    <col min="9994" max="9994" width="14.28515625" style="1" bestFit="1" customWidth="1"/>
    <col min="9995" max="9995" width="18" style="1" customWidth="1"/>
    <col min="9996" max="9996" width="11.140625" style="1" customWidth="1"/>
    <col min="9997" max="9997" width="10.42578125" style="1" customWidth="1"/>
    <col min="9998" max="9998" width="14.5703125" style="1" customWidth="1"/>
    <col min="9999" max="9999" width="16.28515625" style="1" customWidth="1"/>
    <col min="10000" max="10000" width="33.140625" style="1" customWidth="1"/>
    <col min="10001" max="10002" width="0" style="1" hidden="1" customWidth="1"/>
    <col min="10003" max="10003" width="11.42578125" style="1"/>
    <col min="10004" max="10005" width="14.85546875" style="1" bestFit="1" customWidth="1"/>
    <col min="10006" max="10239" width="11.42578125" style="1"/>
    <col min="10240" max="10240" width="4.85546875" style="1" customWidth="1"/>
    <col min="10241" max="10241" width="38.42578125" style="1" customWidth="1"/>
    <col min="10242" max="10242" width="23" style="1" customWidth="1"/>
    <col min="10243" max="10243" width="15.28515625" style="1" customWidth="1"/>
    <col min="10244" max="10244" width="18.28515625" style="1" bestFit="1" customWidth="1"/>
    <col min="10245" max="10245" width="17.7109375" style="1" bestFit="1" customWidth="1"/>
    <col min="10246" max="10246" width="19.85546875" style="1" bestFit="1" customWidth="1"/>
    <col min="10247" max="10247" width="17.7109375" style="1" bestFit="1" customWidth="1"/>
    <col min="10248" max="10248" width="12.140625" style="1" bestFit="1" customWidth="1"/>
    <col min="10249" max="10249" width="14" style="1" bestFit="1" customWidth="1"/>
    <col min="10250" max="10250" width="14.28515625" style="1" bestFit="1" customWidth="1"/>
    <col min="10251" max="10251" width="18" style="1" customWidth="1"/>
    <col min="10252" max="10252" width="11.140625" style="1" customWidth="1"/>
    <col min="10253" max="10253" width="10.42578125" style="1" customWidth="1"/>
    <col min="10254" max="10254" width="14.5703125" style="1" customWidth="1"/>
    <col min="10255" max="10255" width="16.28515625" style="1" customWidth="1"/>
    <col min="10256" max="10256" width="33.140625" style="1" customWidth="1"/>
    <col min="10257" max="10258" width="0" style="1" hidden="1" customWidth="1"/>
    <col min="10259" max="10259" width="11.42578125" style="1"/>
    <col min="10260" max="10261" width="14.85546875" style="1" bestFit="1" customWidth="1"/>
    <col min="10262" max="10495" width="11.42578125" style="1"/>
    <col min="10496" max="10496" width="4.85546875" style="1" customWidth="1"/>
    <col min="10497" max="10497" width="38.42578125" style="1" customWidth="1"/>
    <col min="10498" max="10498" width="23" style="1" customWidth="1"/>
    <col min="10499" max="10499" width="15.28515625" style="1" customWidth="1"/>
    <col min="10500" max="10500" width="18.28515625" style="1" bestFit="1" customWidth="1"/>
    <col min="10501" max="10501" width="17.7109375" style="1" bestFit="1" customWidth="1"/>
    <col min="10502" max="10502" width="19.85546875" style="1" bestFit="1" customWidth="1"/>
    <col min="10503" max="10503" width="17.7109375" style="1" bestFit="1" customWidth="1"/>
    <col min="10504" max="10504" width="12.140625" style="1" bestFit="1" customWidth="1"/>
    <col min="10505" max="10505" width="14" style="1" bestFit="1" customWidth="1"/>
    <col min="10506" max="10506" width="14.28515625" style="1" bestFit="1" customWidth="1"/>
    <col min="10507" max="10507" width="18" style="1" customWidth="1"/>
    <col min="10508" max="10508" width="11.140625" style="1" customWidth="1"/>
    <col min="10509" max="10509" width="10.42578125" style="1" customWidth="1"/>
    <col min="10510" max="10510" width="14.5703125" style="1" customWidth="1"/>
    <col min="10511" max="10511" width="16.28515625" style="1" customWidth="1"/>
    <col min="10512" max="10512" width="33.140625" style="1" customWidth="1"/>
    <col min="10513" max="10514" width="0" style="1" hidden="1" customWidth="1"/>
    <col min="10515" max="10515" width="11.42578125" style="1"/>
    <col min="10516" max="10517" width="14.85546875" style="1" bestFit="1" customWidth="1"/>
    <col min="10518" max="10751" width="11.42578125" style="1"/>
    <col min="10752" max="10752" width="4.85546875" style="1" customWidth="1"/>
    <col min="10753" max="10753" width="38.42578125" style="1" customWidth="1"/>
    <col min="10754" max="10754" width="23" style="1" customWidth="1"/>
    <col min="10755" max="10755" width="15.28515625" style="1" customWidth="1"/>
    <col min="10756" max="10756" width="18.28515625" style="1" bestFit="1" customWidth="1"/>
    <col min="10757" max="10757" width="17.7109375" style="1" bestFit="1" customWidth="1"/>
    <col min="10758" max="10758" width="19.85546875" style="1" bestFit="1" customWidth="1"/>
    <col min="10759" max="10759" width="17.7109375" style="1" bestFit="1" customWidth="1"/>
    <col min="10760" max="10760" width="12.140625" style="1" bestFit="1" customWidth="1"/>
    <col min="10761" max="10761" width="14" style="1" bestFit="1" customWidth="1"/>
    <col min="10762" max="10762" width="14.28515625" style="1" bestFit="1" customWidth="1"/>
    <col min="10763" max="10763" width="18" style="1" customWidth="1"/>
    <col min="10764" max="10764" width="11.140625" style="1" customWidth="1"/>
    <col min="10765" max="10765" width="10.42578125" style="1" customWidth="1"/>
    <col min="10766" max="10766" width="14.5703125" style="1" customWidth="1"/>
    <col min="10767" max="10767" width="16.28515625" style="1" customWidth="1"/>
    <col min="10768" max="10768" width="33.140625" style="1" customWidth="1"/>
    <col min="10769" max="10770" width="0" style="1" hidden="1" customWidth="1"/>
    <col min="10771" max="10771" width="11.42578125" style="1"/>
    <col min="10772" max="10773" width="14.85546875" style="1" bestFit="1" customWidth="1"/>
    <col min="10774" max="11007" width="11.42578125" style="1"/>
    <col min="11008" max="11008" width="4.85546875" style="1" customWidth="1"/>
    <col min="11009" max="11009" width="38.42578125" style="1" customWidth="1"/>
    <col min="11010" max="11010" width="23" style="1" customWidth="1"/>
    <col min="11011" max="11011" width="15.28515625" style="1" customWidth="1"/>
    <col min="11012" max="11012" width="18.28515625" style="1" bestFit="1" customWidth="1"/>
    <col min="11013" max="11013" width="17.7109375" style="1" bestFit="1" customWidth="1"/>
    <col min="11014" max="11014" width="19.85546875" style="1" bestFit="1" customWidth="1"/>
    <col min="11015" max="11015" width="17.7109375" style="1" bestFit="1" customWidth="1"/>
    <col min="11016" max="11016" width="12.140625" style="1" bestFit="1" customWidth="1"/>
    <col min="11017" max="11017" width="14" style="1" bestFit="1" customWidth="1"/>
    <col min="11018" max="11018" width="14.28515625" style="1" bestFit="1" customWidth="1"/>
    <col min="11019" max="11019" width="18" style="1" customWidth="1"/>
    <col min="11020" max="11020" width="11.140625" style="1" customWidth="1"/>
    <col min="11021" max="11021" width="10.42578125" style="1" customWidth="1"/>
    <col min="11022" max="11022" width="14.5703125" style="1" customWidth="1"/>
    <col min="11023" max="11023" width="16.28515625" style="1" customWidth="1"/>
    <col min="11024" max="11024" width="33.140625" style="1" customWidth="1"/>
    <col min="11025" max="11026" width="0" style="1" hidden="1" customWidth="1"/>
    <col min="11027" max="11027" width="11.42578125" style="1"/>
    <col min="11028" max="11029" width="14.85546875" style="1" bestFit="1" customWidth="1"/>
    <col min="11030" max="11263" width="11.42578125" style="1"/>
    <col min="11264" max="11264" width="4.85546875" style="1" customWidth="1"/>
    <col min="11265" max="11265" width="38.42578125" style="1" customWidth="1"/>
    <col min="11266" max="11266" width="23" style="1" customWidth="1"/>
    <col min="11267" max="11267" width="15.28515625" style="1" customWidth="1"/>
    <col min="11268" max="11268" width="18.28515625" style="1" bestFit="1" customWidth="1"/>
    <col min="11269" max="11269" width="17.7109375" style="1" bestFit="1" customWidth="1"/>
    <col min="11270" max="11270" width="19.85546875" style="1" bestFit="1" customWidth="1"/>
    <col min="11271" max="11271" width="17.7109375" style="1" bestFit="1" customWidth="1"/>
    <col min="11272" max="11272" width="12.140625" style="1" bestFit="1" customWidth="1"/>
    <col min="11273" max="11273" width="14" style="1" bestFit="1" customWidth="1"/>
    <col min="11274" max="11274" width="14.28515625" style="1" bestFit="1" customWidth="1"/>
    <col min="11275" max="11275" width="18" style="1" customWidth="1"/>
    <col min="11276" max="11276" width="11.140625" style="1" customWidth="1"/>
    <col min="11277" max="11277" width="10.42578125" style="1" customWidth="1"/>
    <col min="11278" max="11278" width="14.5703125" style="1" customWidth="1"/>
    <col min="11279" max="11279" width="16.28515625" style="1" customWidth="1"/>
    <col min="11280" max="11280" width="33.140625" style="1" customWidth="1"/>
    <col min="11281" max="11282" width="0" style="1" hidden="1" customWidth="1"/>
    <col min="11283" max="11283" width="11.42578125" style="1"/>
    <col min="11284" max="11285" width="14.85546875" style="1" bestFit="1" customWidth="1"/>
    <col min="11286" max="11519" width="11.42578125" style="1"/>
    <col min="11520" max="11520" width="4.85546875" style="1" customWidth="1"/>
    <col min="11521" max="11521" width="38.42578125" style="1" customWidth="1"/>
    <col min="11522" max="11522" width="23" style="1" customWidth="1"/>
    <col min="11523" max="11523" width="15.28515625" style="1" customWidth="1"/>
    <col min="11524" max="11524" width="18.28515625" style="1" bestFit="1" customWidth="1"/>
    <col min="11525" max="11525" width="17.7109375" style="1" bestFit="1" customWidth="1"/>
    <col min="11526" max="11526" width="19.85546875" style="1" bestFit="1" customWidth="1"/>
    <col min="11527" max="11527" width="17.7109375" style="1" bestFit="1" customWidth="1"/>
    <col min="11528" max="11528" width="12.140625" style="1" bestFit="1" customWidth="1"/>
    <col min="11529" max="11529" width="14" style="1" bestFit="1" customWidth="1"/>
    <col min="11530" max="11530" width="14.28515625" style="1" bestFit="1" customWidth="1"/>
    <col min="11531" max="11531" width="18" style="1" customWidth="1"/>
    <col min="11532" max="11532" width="11.140625" style="1" customWidth="1"/>
    <col min="11533" max="11533" width="10.42578125" style="1" customWidth="1"/>
    <col min="11534" max="11534" width="14.5703125" style="1" customWidth="1"/>
    <col min="11535" max="11535" width="16.28515625" style="1" customWidth="1"/>
    <col min="11536" max="11536" width="33.140625" style="1" customWidth="1"/>
    <col min="11537" max="11538" width="0" style="1" hidden="1" customWidth="1"/>
    <col min="11539" max="11539" width="11.42578125" style="1"/>
    <col min="11540" max="11541" width="14.85546875" style="1" bestFit="1" customWidth="1"/>
    <col min="11542" max="11775" width="11.42578125" style="1"/>
    <col min="11776" max="11776" width="4.85546875" style="1" customWidth="1"/>
    <col min="11777" max="11777" width="38.42578125" style="1" customWidth="1"/>
    <col min="11778" max="11778" width="23" style="1" customWidth="1"/>
    <col min="11779" max="11779" width="15.28515625" style="1" customWidth="1"/>
    <col min="11780" max="11780" width="18.28515625" style="1" bestFit="1" customWidth="1"/>
    <col min="11781" max="11781" width="17.7109375" style="1" bestFit="1" customWidth="1"/>
    <col min="11782" max="11782" width="19.85546875" style="1" bestFit="1" customWidth="1"/>
    <col min="11783" max="11783" width="17.7109375" style="1" bestFit="1" customWidth="1"/>
    <col min="11784" max="11784" width="12.140625" style="1" bestFit="1" customWidth="1"/>
    <col min="11785" max="11785" width="14" style="1" bestFit="1" customWidth="1"/>
    <col min="11786" max="11786" width="14.28515625" style="1" bestFit="1" customWidth="1"/>
    <col min="11787" max="11787" width="18" style="1" customWidth="1"/>
    <col min="11788" max="11788" width="11.140625" style="1" customWidth="1"/>
    <col min="11789" max="11789" width="10.42578125" style="1" customWidth="1"/>
    <col min="11790" max="11790" width="14.5703125" style="1" customWidth="1"/>
    <col min="11791" max="11791" width="16.28515625" style="1" customWidth="1"/>
    <col min="11792" max="11792" width="33.140625" style="1" customWidth="1"/>
    <col min="11793" max="11794" width="0" style="1" hidden="1" customWidth="1"/>
    <col min="11795" max="11795" width="11.42578125" style="1"/>
    <col min="11796" max="11797" width="14.85546875" style="1" bestFit="1" customWidth="1"/>
    <col min="11798" max="12031" width="11.42578125" style="1"/>
    <col min="12032" max="12032" width="4.85546875" style="1" customWidth="1"/>
    <col min="12033" max="12033" width="38.42578125" style="1" customWidth="1"/>
    <col min="12034" max="12034" width="23" style="1" customWidth="1"/>
    <col min="12035" max="12035" width="15.28515625" style="1" customWidth="1"/>
    <col min="12036" max="12036" width="18.28515625" style="1" bestFit="1" customWidth="1"/>
    <col min="12037" max="12037" width="17.7109375" style="1" bestFit="1" customWidth="1"/>
    <col min="12038" max="12038" width="19.85546875" style="1" bestFit="1" customWidth="1"/>
    <col min="12039" max="12039" width="17.7109375" style="1" bestFit="1" customWidth="1"/>
    <col min="12040" max="12040" width="12.140625" style="1" bestFit="1" customWidth="1"/>
    <col min="12041" max="12041" width="14" style="1" bestFit="1" customWidth="1"/>
    <col min="12042" max="12042" width="14.28515625" style="1" bestFit="1" customWidth="1"/>
    <col min="12043" max="12043" width="18" style="1" customWidth="1"/>
    <col min="12044" max="12044" width="11.140625" style="1" customWidth="1"/>
    <col min="12045" max="12045" width="10.42578125" style="1" customWidth="1"/>
    <col min="12046" max="12046" width="14.5703125" style="1" customWidth="1"/>
    <col min="12047" max="12047" width="16.28515625" style="1" customWidth="1"/>
    <col min="12048" max="12048" width="33.140625" style="1" customWidth="1"/>
    <col min="12049" max="12050" width="0" style="1" hidden="1" customWidth="1"/>
    <col min="12051" max="12051" width="11.42578125" style="1"/>
    <col min="12052" max="12053" width="14.85546875" style="1" bestFit="1" customWidth="1"/>
    <col min="12054" max="12287" width="11.42578125" style="1"/>
    <col min="12288" max="12288" width="4.85546875" style="1" customWidth="1"/>
    <col min="12289" max="12289" width="38.42578125" style="1" customWidth="1"/>
    <col min="12290" max="12290" width="23" style="1" customWidth="1"/>
    <col min="12291" max="12291" width="15.28515625" style="1" customWidth="1"/>
    <col min="12292" max="12292" width="18.28515625" style="1" bestFit="1" customWidth="1"/>
    <col min="12293" max="12293" width="17.7109375" style="1" bestFit="1" customWidth="1"/>
    <col min="12294" max="12294" width="19.85546875" style="1" bestFit="1" customWidth="1"/>
    <col min="12295" max="12295" width="17.7109375" style="1" bestFit="1" customWidth="1"/>
    <col min="12296" max="12296" width="12.140625" style="1" bestFit="1" customWidth="1"/>
    <col min="12297" max="12297" width="14" style="1" bestFit="1" customWidth="1"/>
    <col min="12298" max="12298" width="14.28515625" style="1" bestFit="1" customWidth="1"/>
    <col min="12299" max="12299" width="18" style="1" customWidth="1"/>
    <col min="12300" max="12300" width="11.140625" style="1" customWidth="1"/>
    <col min="12301" max="12301" width="10.42578125" style="1" customWidth="1"/>
    <col min="12302" max="12302" width="14.5703125" style="1" customWidth="1"/>
    <col min="12303" max="12303" width="16.28515625" style="1" customWidth="1"/>
    <col min="12304" max="12304" width="33.140625" style="1" customWidth="1"/>
    <col min="12305" max="12306" width="0" style="1" hidden="1" customWidth="1"/>
    <col min="12307" max="12307" width="11.42578125" style="1"/>
    <col min="12308" max="12309" width="14.85546875" style="1" bestFit="1" customWidth="1"/>
    <col min="12310" max="12543" width="11.42578125" style="1"/>
    <col min="12544" max="12544" width="4.85546875" style="1" customWidth="1"/>
    <col min="12545" max="12545" width="38.42578125" style="1" customWidth="1"/>
    <col min="12546" max="12546" width="23" style="1" customWidth="1"/>
    <col min="12547" max="12547" width="15.28515625" style="1" customWidth="1"/>
    <col min="12548" max="12548" width="18.28515625" style="1" bestFit="1" customWidth="1"/>
    <col min="12549" max="12549" width="17.7109375" style="1" bestFit="1" customWidth="1"/>
    <col min="12550" max="12550" width="19.85546875" style="1" bestFit="1" customWidth="1"/>
    <col min="12551" max="12551" width="17.7109375" style="1" bestFit="1" customWidth="1"/>
    <col min="12552" max="12552" width="12.140625" style="1" bestFit="1" customWidth="1"/>
    <col min="12553" max="12553" width="14" style="1" bestFit="1" customWidth="1"/>
    <col min="12554" max="12554" width="14.28515625" style="1" bestFit="1" customWidth="1"/>
    <col min="12555" max="12555" width="18" style="1" customWidth="1"/>
    <col min="12556" max="12556" width="11.140625" style="1" customWidth="1"/>
    <col min="12557" max="12557" width="10.42578125" style="1" customWidth="1"/>
    <col min="12558" max="12558" width="14.5703125" style="1" customWidth="1"/>
    <col min="12559" max="12559" width="16.28515625" style="1" customWidth="1"/>
    <col min="12560" max="12560" width="33.140625" style="1" customWidth="1"/>
    <col min="12561" max="12562" width="0" style="1" hidden="1" customWidth="1"/>
    <col min="12563" max="12563" width="11.42578125" style="1"/>
    <col min="12564" max="12565" width="14.85546875" style="1" bestFit="1" customWidth="1"/>
    <col min="12566" max="12799" width="11.42578125" style="1"/>
    <col min="12800" max="12800" width="4.85546875" style="1" customWidth="1"/>
    <col min="12801" max="12801" width="38.42578125" style="1" customWidth="1"/>
    <col min="12802" max="12802" width="23" style="1" customWidth="1"/>
    <col min="12803" max="12803" width="15.28515625" style="1" customWidth="1"/>
    <col min="12804" max="12804" width="18.28515625" style="1" bestFit="1" customWidth="1"/>
    <col min="12805" max="12805" width="17.7109375" style="1" bestFit="1" customWidth="1"/>
    <col min="12806" max="12806" width="19.85546875" style="1" bestFit="1" customWidth="1"/>
    <col min="12807" max="12807" width="17.7109375" style="1" bestFit="1" customWidth="1"/>
    <col min="12808" max="12808" width="12.140625" style="1" bestFit="1" customWidth="1"/>
    <col min="12809" max="12809" width="14" style="1" bestFit="1" customWidth="1"/>
    <col min="12810" max="12810" width="14.28515625" style="1" bestFit="1" customWidth="1"/>
    <col min="12811" max="12811" width="18" style="1" customWidth="1"/>
    <col min="12812" max="12812" width="11.140625" style="1" customWidth="1"/>
    <col min="12813" max="12813" width="10.42578125" style="1" customWidth="1"/>
    <col min="12814" max="12814" width="14.5703125" style="1" customWidth="1"/>
    <col min="12815" max="12815" width="16.28515625" style="1" customWidth="1"/>
    <col min="12816" max="12816" width="33.140625" style="1" customWidth="1"/>
    <col min="12817" max="12818" width="0" style="1" hidden="1" customWidth="1"/>
    <col min="12819" max="12819" width="11.42578125" style="1"/>
    <col min="12820" max="12821" width="14.85546875" style="1" bestFit="1" customWidth="1"/>
    <col min="12822" max="13055" width="11.42578125" style="1"/>
    <col min="13056" max="13056" width="4.85546875" style="1" customWidth="1"/>
    <col min="13057" max="13057" width="38.42578125" style="1" customWidth="1"/>
    <col min="13058" max="13058" width="23" style="1" customWidth="1"/>
    <col min="13059" max="13059" width="15.28515625" style="1" customWidth="1"/>
    <col min="13060" max="13060" width="18.28515625" style="1" bestFit="1" customWidth="1"/>
    <col min="13061" max="13061" width="17.7109375" style="1" bestFit="1" customWidth="1"/>
    <col min="13062" max="13062" width="19.85546875" style="1" bestFit="1" customWidth="1"/>
    <col min="13063" max="13063" width="17.7109375" style="1" bestFit="1" customWidth="1"/>
    <col min="13064" max="13064" width="12.140625" style="1" bestFit="1" customWidth="1"/>
    <col min="13065" max="13065" width="14" style="1" bestFit="1" customWidth="1"/>
    <col min="13066" max="13066" width="14.28515625" style="1" bestFit="1" customWidth="1"/>
    <col min="13067" max="13067" width="18" style="1" customWidth="1"/>
    <col min="13068" max="13068" width="11.140625" style="1" customWidth="1"/>
    <col min="13069" max="13069" width="10.42578125" style="1" customWidth="1"/>
    <col min="13070" max="13070" width="14.5703125" style="1" customWidth="1"/>
    <col min="13071" max="13071" width="16.28515625" style="1" customWidth="1"/>
    <col min="13072" max="13072" width="33.140625" style="1" customWidth="1"/>
    <col min="13073" max="13074" width="0" style="1" hidden="1" customWidth="1"/>
    <col min="13075" max="13075" width="11.42578125" style="1"/>
    <col min="13076" max="13077" width="14.85546875" style="1" bestFit="1" customWidth="1"/>
    <col min="13078" max="13311" width="11.42578125" style="1"/>
    <col min="13312" max="13312" width="4.85546875" style="1" customWidth="1"/>
    <col min="13313" max="13313" width="38.42578125" style="1" customWidth="1"/>
    <col min="13314" max="13314" width="23" style="1" customWidth="1"/>
    <col min="13315" max="13315" width="15.28515625" style="1" customWidth="1"/>
    <col min="13316" max="13316" width="18.28515625" style="1" bestFit="1" customWidth="1"/>
    <col min="13317" max="13317" width="17.7109375" style="1" bestFit="1" customWidth="1"/>
    <col min="13318" max="13318" width="19.85546875" style="1" bestFit="1" customWidth="1"/>
    <col min="13319" max="13319" width="17.7109375" style="1" bestFit="1" customWidth="1"/>
    <col min="13320" max="13320" width="12.140625" style="1" bestFit="1" customWidth="1"/>
    <col min="13321" max="13321" width="14" style="1" bestFit="1" customWidth="1"/>
    <col min="13322" max="13322" width="14.28515625" style="1" bestFit="1" customWidth="1"/>
    <col min="13323" max="13323" width="18" style="1" customWidth="1"/>
    <col min="13324" max="13324" width="11.140625" style="1" customWidth="1"/>
    <col min="13325" max="13325" width="10.42578125" style="1" customWidth="1"/>
    <col min="13326" max="13326" width="14.5703125" style="1" customWidth="1"/>
    <col min="13327" max="13327" width="16.28515625" style="1" customWidth="1"/>
    <col min="13328" max="13328" width="33.140625" style="1" customWidth="1"/>
    <col min="13329" max="13330" width="0" style="1" hidden="1" customWidth="1"/>
    <col min="13331" max="13331" width="11.42578125" style="1"/>
    <col min="13332" max="13333" width="14.85546875" style="1" bestFit="1" customWidth="1"/>
    <col min="13334" max="13567" width="11.42578125" style="1"/>
    <col min="13568" max="13568" width="4.85546875" style="1" customWidth="1"/>
    <col min="13569" max="13569" width="38.42578125" style="1" customWidth="1"/>
    <col min="13570" max="13570" width="23" style="1" customWidth="1"/>
    <col min="13571" max="13571" width="15.28515625" style="1" customWidth="1"/>
    <col min="13572" max="13572" width="18.28515625" style="1" bestFit="1" customWidth="1"/>
    <col min="13573" max="13573" width="17.7109375" style="1" bestFit="1" customWidth="1"/>
    <col min="13574" max="13574" width="19.85546875" style="1" bestFit="1" customWidth="1"/>
    <col min="13575" max="13575" width="17.7109375" style="1" bestFit="1" customWidth="1"/>
    <col min="13576" max="13576" width="12.140625" style="1" bestFit="1" customWidth="1"/>
    <col min="13577" max="13577" width="14" style="1" bestFit="1" customWidth="1"/>
    <col min="13578" max="13578" width="14.28515625" style="1" bestFit="1" customWidth="1"/>
    <col min="13579" max="13579" width="18" style="1" customWidth="1"/>
    <col min="13580" max="13580" width="11.140625" style="1" customWidth="1"/>
    <col min="13581" max="13581" width="10.42578125" style="1" customWidth="1"/>
    <col min="13582" max="13582" width="14.5703125" style="1" customWidth="1"/>
    <col min="13583" max="13583" width="16.28515625" style="1" customWidth="1"/>
    <col min="13584" max="13584" width="33.140625" style="1" customWidth="1"/>
    <col min="13585" max="13586" width="0" style="1" hidden="1" customWidth="1"/>
    <col min="13587" max="13587" width="11.42578125" style="1"/>
    <col min="13588" max="13589" width="14.85546875" style="1" bestFit="1" customWidth="1"/>
    <col min="13590" max="13823" width="11.42578125" style="1"/>
    <col min="13824" max="13824" width="4.85546875" style="1" customWidth="1"/>
    <col min="13825" max="13825" width="38.42578125" style="1" customWidth="1"/>
    <col min="13826" max="13826" width="23" style="1" customWidth="1"/>
    <col min="13827" max="13827" width="15.28515625" style="1" customWidth="1"/>
    <col min="13828" max="13828" width="18.28515625" style="1" bestFit="1" customWidth="1"/>
    <col min="13829" max="13829" width="17.7109375" style="1" bestFit="1" customWidth="1"/>
    <col min="13830" max="13830" width="19.85546875" style="1" bestFit="1" customWidth="1"/>
    <col min="13831" max="13831" width="17.7109375" style="1" bestFit="1" customWidth="1"/>
    <col min="13832" max="13832" width="12.140625" style="1" bestFit="1" customWidth="1"/>
    <col min="13833" max="13833" width="14" style="1" bestFit="1" customWidth="1"/>
    <col min="13834" max="13834" width="14.28515625" style="1" bestFit="1" customWidth="1"/>
    <col min="13835" max="13835" width="18" style="1" customWidth="1"/>
    <col min="13836" max="13836" width="11.140625" style="1" customWidth="1"/>
    <col min="13837" max="13837" width="10.42578125" style="1" customWidth="1"/>
    <col min="13838" max="13838" width="14.5703125" style="1" customWidth="1"/>
    <col min="13839" max="13839" width="16.28515625" style="1" customWidth="1"/>
    <col min="13840" max="13840" width="33.140625" style="1" customWidth="1"/>
    <col min="13841" max="13842" width="0" style="1" hidden="1" customWidth="1"/>
    <col min="13843" max="13843" width="11.42578125" style="1"/>
    <col min="13844" max="13845" width="14.85546875" style="1" bestFit="1" customWidth="1"/>
    <col min="13846" max="14079" width="11.42578125" style="1"/>
    <col min="14080" max="14080" width="4.85546875" style="1" customWidth="1"/>
    <col min="14081" max="14081" width="38.42578125" style="1" customWidth="1"/>
    <col min="14082" max="14082" width="23" style="1" customWidth="1"/>
    <col min="14083" max="14083" width="15.28515625" style="1" customWidth="1"/>
    <col min="14084" max="14084" width="18.28515625" style="1" bestFit="1" customWidth="1"/>
    <col min="14085" max="14085" width="17.7109375" style="1" bestFit="1" customWidth="1"/>
    <col min="14086" max="14086" width="19.85546875" style="1" bestFit="1" customWidth="1"/>
    <col min="14087" max="14087" width="17.7109375" style="1" bestFit="1" customWidth="1"/>
    <col min="14088" max="14088" width="12.140625" style="1" bestFit="1" customWidth="1"/>
    <col min="14089" max="14089" width="14" style="1" bestFit="1" customWidth="1"/>
    <col min="14090" max="14090" width="14.28515625" style="1" bestFit="1" customWidth="1"/>
    <col min="14091" max="14091" width="18" style="1" customWidth="1"/>
    <col min="14092" max="14092" width="11.140625" style="1" customWidth="1"/>
    <col min="14093" max="14093" width="10.42578125" style="1" customWidth="1"/>
    <col min="14094" max="14094" width="14.5703125" style="1" customWidth="1"/>
    <col min="14095" max="14095" width="16.28515625" style="1" customWidth="1"/>
    <col min="14096" max="14096" width="33.140625" style="1" customWidth="1"/>
    <col min="14097" max="14098" width="0" style="1" hidden="1" customWidth="1"/>
    <col min="14099" max="14099" width="11.42578125" style="1"/>
    <col min="14100" max="14101" width="14.85546875" style="1" bestFit="1" customWidth="1"/>
    <col min="14102" max="14335" width="11.42578125" style="1"/>
    <col min="14336" max="14336" width="4.85546875" style="1" customWidth="1"/>
    <col min="14337" max="14337" width="38.42578125" style="1" customWidth="1"/>
    <col min="14338" max="14338" width="23" style="1" customWidth="1"/>
    <col min="14339" max="14339" width="15.28515625" style="1" customWidth="1"/>
    <col min="14340" max="14340" width="18.28515625" style="1" bestFit="1" customWidth="1"/>
    <col min="14341" max="14341" width="17.7109375" style="1" bestFit="1" customWidth="1"/>
    <col min="14342" max="14342" width="19.85546875" style="1" bestFit="1" customWidth="1"/>
    <col min="14343" max="14343" width="17.7109375" style="1" bestFit="1" customWidth="1"/>
    <col min="14344" max="14344" width="12.140625" style="1" bestFit="1" customWidth="1"/>
    <col min="14345" max="14345" width="14" style="1" bestFit="1" customWidth="1"/>
    <col min="14346" max="14346" width="14.28515625" style="1" bestFit="1" customWidth="1"/>
    <col min="14347" max="14347" width="18" style="1" customWidth="1"/>
    <col min="14348" max="14348" width="11.140625" style="1" customWidth="1"/>
    <col min="14349" max="14349" width="10.42578125" style="1" customWidth="1"/>
    <col min="14350" max="14350" width="14.5703125" style="1" customWidth="1"/>
    <col min="14351" max="14351" width="16.28515625" style="1" customWidth="1"/>
    <col min="14352" max="14352" width="33.140625" style="1" customWidth="1"/>
    <col min="14353" max="14354" width="0" style="1" hidden="1" customWidth="1"/>
    <col min="14355" max="14355" width="11.42578125" style="1"/>
    <col min="14356" max="14357" width="14.85546875" style="1" bestFit="1" customWidth="1"/>
    <col min="14358" max="14591" width="11.42578125" style="1"/>
    <col min="14592" max="14592" width="4.85546875" style="1" customWidth="1"/>
    <col min="14593" max="14593" width="38.42578125" style="1" customWidth="1"/>
    <col min="14594" max="14594" width="23" style="1" customWidth="1"/>
    <col min="14595" max="14595" width="15.28515625" style="1" customWidth="1"/>
    <col min="14596" max="14596" width="18.28515625" style="1" bestFit="1" customWidth="1"/>
    <col min="14597" max="14597" width="17.7109375" style="1" bestFit="1" customWidth="1"/>
    <col min="14598" max="14598" width="19.85546875" style="1" bestFit="1" customWidth="1"/>
    <col min="14599" max="14599" width="17.7109375" style="1" bestFit="1" customWidth="1"/>
    <col min="14600" max="14600" width="12.140625" style="1" bestFit="1" customWidth="1"/>
    <col min="14601" max="14601" width="14" style="1" bestFit="1" customWidth="1"/>
    <col min="14602" max="14602" width="14.28515625" style="1" bestFit="1" customWidth="1"/>
    <col min="14603" max="14603" width="18" style="1" customWidth="1"/>
    <col min="14604" max="14604" width="11.140625" style="1" customWidth="1"/>
    <col min="14605" max="14605" width="10.42578125" style="1" customWidth="1"/>
    <col min="14606" max="14606" width="14.5703125" style="1" customWidth="1"/>
    <col min="14607" max="14607" width="16.28515625" style="1" customWidth="1"/>
    <col min="14608" max="14608" width="33.140625" style="1" customWidth="1"/>
    <col min="14609" max="14610" width="0" style="1" hidden="1" customWidth="1"/>
    <col min="14611" max="14611" width="11.42578125" style="1"/>
    <col min="14612" max="14613" width="14.85546875" style="1" bestFit="1" customWidth="1"/>
    <col min="14614" max="14847" width="11.42578125" style="1"/>
    <col min="14848" max="14848" width="4.85546875" style="1" customWidth="1"/>
    <col min="14849" max="14849" width="38.42578125" style="1" customWidth="1"/>
    <col min="14850" max="14850" width="23" style="1" customWidth="1"/>
    <col min="14851" max="14851" width="15.28515625" style="1" customWidth="1"/>
    <col min="14852" max="14852" width="18.28515625" style="1" bestFit="1" customWidth="1"/>
    <col min="14853" max="14853" width="17.7109375" style="1" bestFit="1" customWidth="1"/>
    <col min="14854" max="14854" width="19.85546875" style="1" bestFit="1" customWidth="1"/>
    <col min="14855" max="14855" width="17.7109375" style="1" bestFit="1" customWidth="1"/>
    <col min="14856" max="14856" width="12.140625" style="1" bestFit="1" customWidth="1"/>
    <col min="14857" max="14857" width="14" style="1" bestFit="1" customWidth="1"/>
    <col min="14858" max="14858" width="14.28515625" style="1" bestFit="1" customWidth="1"/>
    <col min="14859" max="14859" width="18" style="1" customWidth="1"/>
    <col min="14860" max="14860" width="11.140625" style="1" customWidth="1"/>
    <col min="14861" max="14861" width="10.42578125" style="1" customWidth="1"/>
    <col min="14862" max="14862" width="14.5703125" style="1" customWidth="1"/>
    <col min="14863" max="14863" width="16.28515625" style="1" customWidth="1"/>
    <col min="14864" max="14864" width="33.140625" style="1" customWidth="1"/>
    <col min="14865" max="14866" width="0" style="1" hidden="1" customWidth="1"/>
    <col min="14867" max="14867" width="11.42578125" style="1"/>
    <col min="14868" max="14869" width="14.85546875" style="1" bestFit="1" customWidth="1"/>
    <col min="14870" max="15103" width="11.42578125" style="1"/>
    <col min="15104" max="15104" width="4.85546875" style="1" customWidth="1"/>
    <col min="15105" max="15105" width="38.42578125" style="1" customWidth="1"/>
    <col min="15106" max="15106" width="23" style="1" customWidth="1"/>
    <col min="15107" max="15107" width="15.28515625" style="1" customWidth="1"/>
    <col min="15108" max="15108" width="18.28515625" style="1" bestFit="1" customWidth="1"/>
    <col min="15109" max="15109" width="17.7109375" style="1" bestFit="1" customWidth="1"/>
    <col min="15110" max="15110" width="19.85546875" style="1" bestFit="1" customWidth="1"/>
    <col min="15111" max="15111" width="17.7109375" style="1" bestFit="1" customWidth="1"/>
    <col min="15112" max="15112" width="12.140625" style="1" bestFit="1" customWidth="1"/>
    <col min="15113" max="15113" width="14" style="1" bestFit="1" customWidth="1"/>
    <col min="15114" max="15114" width="14.28515625" style="1" bestFit="1" customWidth="1"/>
    <col min="15115" max="15115" width="18" style="1" customWidth="1"/>
    <col min="15116" max="15116" width="11.140625" style="1" customWidth="1"/>
    <col min="15117" max="15117" width="10.42578125" style="1" customWidth="1"/>
    <col min="15118" max="15118" width="14.5703125" style="1" customWidth="1"/>
    <col min="15119" max="15119" width="16.28515625" style="1" customWidth="1"/>
    <col min="15120" max="15120" width="33.140625" style="1" customWidth="1"/>
    <col min="15121" max="15122" width="0" style="1" hidden="1" customWidth="1"/>
    <col min="15123" max="15123" width="11.42578125" style="1"/>
    <col min="15124" max="15125" width="14.85546875" style="1" bestFit="1" customWidth="1"/>
    <col min="15126" max="15359" width="11.42578125" style="1"/>
    <col min="15360" max="15360" width="4.85546875" style="1" customWidth="1"/>
    <col min="15361" max="15361" width="38.42578125" style="1" customWidth="1"/>
    <col min="15362" max="15362" width="23" style="1" customWidth="1"/>
    <col min="15363" max="15363" width="15.28515625" style="1" customWidth="1"/>
    <col min="15364" max="15364" width="18.28515625" style="1" bestFit="1" customWidth="1"/>
    <col min="15365" max="15365" width="17.7109375" style="1" bestFit="1" customWidth="1"/>
    <col min="15366" max="15366" width="19.85546875" style="1" bestFit="1" customWidth="1"/>
    <col min="15367" max="15367" width="17.7109375" style="1" bestFit="1" customWidth="1"/>
    <col min="15368" max="15368" width="12.140625" style="1" bestFit="1" customWidth="1"/>
    <col min="15369" max="15369" width="14" style="1" bestFit="1" customWidth="1"/>
    <col min="15370" max="15370" width="14.28515625" style="1" bestFit="1" customWidth="1"/>
    <col min="15371" max="15371" width="18" style="1" customWidth="1"/>
    <col min="15372" max="15372" width="11.140625" style="1" customWidth="1"/>
    <col min="15373" max="15373" width="10.42578125" style="1" customWidth="1"/>
    <col min="15374" max="15374" width="14.5703125" style="1" customWidth="1"/>
    <col min="15375" max="15375" width="16.28515625" style="1" customWidth="1"/>
    <col min="15376" max="15376" width="33.140625" style="1" customWidth="1"/>
    <col min="15377" max="15378" width="0" style="1" hidden="1" customWidth="1"/>
    <col min="15379" max="15379" width="11.42578125" style="1"/>
    <col min="15380" max="15381" width="14.85546875" style="1" bestFit="1" customWidth="1"/>
    <col min="15382" max="15615" width="11.42578125" style="1"/>
    <col min="15616" max="15616" width="4.85546875" style="1" customWidth="1"/>
    <col min="15617" max="15617" width="38.42578125" style="1" customWidth="1"/>
    <col min="15618" max="15618" width="23" style="1" customWidth="1"/>
    <col min="15619" max="15619" width="15.28515625" style="1" customWidth="1"/>
    <col min="15620" max="15620" width="18.28515625" style="1" bestFit="1" customWidth="1"/>
    <col min="15621" max="15621" width="17.7109375" style="1" bestFit="1" customWidth="1"/>
    <col min="15622" max="15622" width="19.85546875" style="1" bestFit="1" customWidth="1"/>
    <col min="15623" max="15623" width="17.7109375" style="1" bestFit="1" customWidth="1"/>
    <col min="15624" max="15624" width="12.140625" style="1" bestFit="1" customWidth="1"/>
    <col min="15625" max="15625" width="14" style="1" bestFit="1" customWidth="1"/>
    <col min="15626" max="15626" width="14.28515625" style="1" bestFit="1" customWidth="1"/>
    <col min="15627" max="15627" width="18" style="1" customWidth="1"/>
    <col min="15628" max="15628" width="11.140625" style="1" customWidth="1"/>
    <col min="15629" max="15629" width="10.42578125" style="1" customWidth="1"/>
    <col min="15630" max="15630" width="14.5703125" style="1" customWidth="1"/>
    <col min="15631" max="15631" width="16.28515625" style="1" customWidth="1"/>
    <col min="15632" max="15632" width="33.140625" style="1" customWidth="1"/>
    <col min="15633" max="15634" width="0" style="1" hidden="1" customWidth="1"/>
    <col min="15635" max="15635" width="11.42578125" style="1"/>
    <col min="15636" max="15637" width="14.85546875" style="1" bestFit="1" customWidth="1"/>
    <col min="15638" max="15871" width="11.42578125" style="1"/>
    <col min="15872" max="15872" width="4.85546875" style="1" customWidth="1"/>
    <col min="15873" max="15873" width="38.42578125" style="1" customWidth="1"/>
    <col min="15874" max="15874" width="23" style="1" customWidth="1"/>
    <col min="15875" max="15875" width="15.28515625" style="1" customWidth="1"/>
    <col min="15876" max="15876" width="18.28515625" style="1" bestFit="1" customWidth="1"/>
    <col min="15877" max="15877" width="17.7109375" style="1" bestFit="1" customWidth="1"/>
    <col min="15878" max="15878" width="19.85546875" style="1" bestFit="1" customWidth="1"/>
    <col min="15879" max="15879" width="17.7109375" style="1" bestFit="1" customWidth="1"/>
    <col min="15880" max="15880" width="12.140625" style="1" bestFit="1" customWidth="1"/>
    <col min="15881" max="15881" width="14" style="1" bestFit="1" customWidth="1"/>
    <col min="15882" max="15882" width="14.28515625" style="1" bestFit="1" customWidth="1"/>
    <col min="15883" max="15883" width="18" style="1" customWidth="1"/>
    <col min="15884" max="15884" width="11.140625" style="1" customWidth="1"/>
    <col min="15885" max="15885" width="10.42578125" style="1" customWidth="1"/>
    <col min="15886" max="15886" width="14.5703125" style="1" customWidth="1"/>
    <col min="15887" max="15887" width="16.28515625" style="1" customWidth="1"/>
    <col min="15888" max="15888" width="33.140625" style="1" customWidth="1"/>
    <col min="15889" max="15890" width="0" style="1" hidden="1" customWidth="1"/>
    <col min="15891" max="15891" width="11.42578125" style="1"/>
    <col min="15892" max="15893" width="14.85546875" style="1" bestFit="1" customWidth="1"/>
    <col min="15894" max="16127" width="11.42578125" style="1"/>
    <col min="16128" max="16128" width="4.85546875" style="1" customWidth="1"/>
    <col min="16129" max="16129" width="38.42578125" style="1" customWidth="1"/>
    <col min="16130" max="16130" width="23" style="1" customWidth="1"/>
    <col min="16131" max="16131" width="15.28515625" style="1" customWidth="1"/>
    <col min="16132" max="16132" width="18.28515625" style="1" bestFit="1" customWidth="1"/>
    <col min="16133" max="16133" width="17.7109375" style="1" bestFit="1" customWidth="1"/>
    <col min="16134" max="16134" width="19.85546875" style="1" bestFit="1" customWidth="1"/>
    <col min="16135" max="16135" width="17.7109375" style="1" bestFit="1" customWidth="1"/>
    <col min="16136" max="16136" width="12.140625" style="1" bestFit="1" customWidth="1"/>
    <col min="16137" max="16137" width="14" style="1" bestFit="1" customWidth="1"/>
    <col min="16138" max="16138" width="14.28515625" style="1" bestFit="1" customWidth="1"/>
    <col min="16139" max="16139" width="18" style="1" customWidth="1"/>
    <col min="16140" max="16140" width="11.140625" style="1" customWidth="1"/>
    <col min="16141" max="16141" width="10.42578125" style="1" customWidth="1"/>
    <col min="16142" max="16142" width="14.5703125" style="1" customWidth="1"/>
    <col min="16143" max="16143" width="16.28515625" style="1" customWidth="1"/>
    <col min="16144" max="16144" width="33.140625" style="1" customWidth="1"/>
    <col min="16145" max="16146" width="0" style="1" hidden="1" customWidth="1"/>
    <col min="16147" max="16147" width="11.42578125" style="1"/>
    <col min="16148" max="16149" width="14.85546875" style="1" bestFit="1" customWidth="1"/>
    <col min="16150" max="16384" width="11.42578125" style="1"/>
  </cols>
  <sheetData>
    <row r="1" spans="1:16" ht="6" customHeight="1">
      <c r="B1" s="146"/>
      <c r="C1" s="146"/>
      <c r="D1" s="146"/>
    </row>
    <row r="2" spans="1:16" ht="14.25" customHeight="1">
      <c r="A2" s="1006" t="s">
        <v>314</v>
      </c>
      <c r="B2" s="1006"/>
      <c r="C2" s="1006"/>
      <c r="D2" s="1006"/>
      <c r="E2" s="1006"/>
      <c r="F2" s="1006"/>
      <c r="G2" s="1006"/>
      <c r="H2" s="1006"/>
      <c r="I2" s="1006"/>
      <c r="J2" s="1006"/>
      <c r="K2" s="1006"/>
      <c r="L2" s="1006"/>
      <c r="M2" s="1006"/>
      <c r="N2" s="1006"/>
      <c r="O2" s="1006"/>
      <c r="P2" s="1006"/>
    </row>
    <row r="3" spans="1:16" ht="25.5" customHeight="1">
      <c r="A3" s="1007" t="s">
        <v>1</v>
      </c>
      <c r="B3" s="1007"/>
      <c r="C3" s="1007"/>
      <c r="D3" s="1007"/>
      <c r="E3" s="1007"/>
      <c r="F3" s="1007"/>
      <c r="G3" s="1007"/>
      <c r="H3" s="1007"/>
      <c r="I3" s="1007"/>
      <c r="J3" s="1007"/>
      <c r="K3" s="1007"/>
      <c r="L3" s="1007"/>
      <c r="M3" s="1007"/>
      <c r="N3" s="1007"/>
      <c r="O3" s="1007"/>
      <c r="P3" s="1007"/>
    </row>
    <row r="4" spans="1:16" ht="14.25" customHeight="1">
      <c r="A4" s="1008" t="s">
        <v>315</v>
      </c>
      <c r="B4" s="1008"/>
      <c r="C4" s="1008"/>
      <c r="D4" s="1008"/>
      <c r="E4" s="1008"/>
      <c r="F4" s="1008"/>
      <c r="G4" s="1008"/>
      <c r="H4" s="1008"/>
      <c r="I4" s="1008"/>
      <c r="J4" s="1008"/>
      <c r="K4" s="1008"/>
      <c r="L4" s="1008"/>
      <c r="M4" s="1008"/>
      <c r="N4" s="1008"/>
      <c r="O4" s="1008"/>
      <c r="P4" s="1008"/>
    </row>
    <row r="5" spans="1:16" ht="18.75" customHeight="1">
      <c r="A5" s="1019" t="s">
        <v>3</v>
      </c>
      <c r="B5" s="1019"/>
      <c r="C5" s="1019"/>
      <c r="D5" s="1019"/>
      <c r="E5" s="1019"/>
      <c r="F5" s="1019"/>
      <c r="G5" s="1019"/>
      <c r="H5" s="1019"/>
      <c r="I5" s="1019"/>
      <c r="J5" s="1019"/>
      <c r="K5" s="1019"/>
      <c r="L5" s="1019"/>
      <c r="M5" s="1019"/>
      <c r="N5" s="1019"/>
      <c r="O5" s="1019"/>
      <c r="P5" s="1019"/>
    </row>
    <row r="6" spans="1:16" ht="12.75" customHeight="1" thickBot="1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4"/>
      <c r="M6" s="155"/>
      <c r="N6" s="155"/>
      <c r="O6" s="153"/>
    </row>
    <row r="7" spans="1:16" ht="37.5" customHeight="1" thickTop="1" thickBot="1">
      <c r="A7" s="1020" t="s">
        <v>256</v>
      </c>
      <c r="B7" s="1021"/>
      <c r="C7" s="1024" t="s">
        <v>257</v>
      </c>
      <c r="D7" s="1026" t="s">
        <v>258</v>
      </c>
      <c r="E7" s="1024" t="s">
        <v>259</v>
      </c>
      <c r="F7" s="221" t="s">
        <v>260</v>
      </c>
      <c r="G7" s="221" t="s">
        <v>260</v>
      </c>
      <c r="H7" s="221" t="s">
        <v>261</v>
      </c>
      <c r="I7" s="1028" t="s">
        <v>261</v>
      </c>
      <c r="J7" s="1028"/>
      <c r="K7" s="1024" t="s">
        <v>262</v>
      </c>
      <c r="L7" s="1024" t="s">
        <v>263</v>
      </c>
      <c r="M7" s="1026" t="s">
        <v>264</v>
      </c>
      <c r="N7" s="1024" t="s">
        <v>265</v>
      </c>
      <c r="O7" s="1024" t="s">
        <v>266</v>
      </c>
      <c r="P7" s="1029" t="s">
        <v>267</v>
      </c>
    </row>
    <row r="8" spans="1:16" ht="30" customHeight="1" thickTop="1" thickBot="1">
      <c r="A8" s="1022"/>
      <c r="B8" s="1023"/>
      <c r="C8" s="1025"/>
      <c r="D8" s="1027"/>
      <c r="E8" s="1025"/>
      <c r="F8" s="222" t="s">
        <v>316</v>
      </c>
      <c r="G8" s="222" t="s">
        <v>317</v>
      </c>
      <c r="H8" s="222" t="s">
        <v>270</v>
      </c>
      <c r="I8" s="222" t="s">
        <v>271</v>
      </c>
      <c r="J8" s="222" t="s">
        <v>272</v>
      </c>
      <c r="K8" s="1025"/>
      <c r="L8" s="1025"/>
      <c r="M8" s="1027"/>
      <c r="N8" s="1025"/>
      <c r="O8" s="1025"/>
      <c r="P8" s="1030"/>
    </row>
    <row r="9" spans="1:16" ht="14.25" thickTop="1">
      <c r="A9" s="156" t="s">
        <v>273</v>
      </c>
      <c r="B9" s="157"/>
      <c r="C9" s="157"/>
      <c r="D9" s="158"/>
      <c r="E9" s="159">
        <v>2904412868.6599998</v>
      </c>
      <c r="F9" s="159">
        <v>2732944267.8948746</v>
      </c>
      <c r="G9" s="159">
        <v>2683360078.5223656</v>
      </c>
      <c r="H9" s="160"/>
      <c r="I9" s="160"/>
      <c r="J9" s="160"/>
      <c r="K9" s="160"/>
      <c r="L9" s="160"/>
      <c r="M9" s="158"/>
      <c r="N9" s="158"/>
      <c r="O9" s="158"/>
      <c r="P9" s="158"/>
    </row>
    <row r="10" spans="1:16" ht="13.5">
      <c r="A10" s="161"/>
      <c r="B10" s="162"/>
      <c r="C10" s="162"/>
      <c r="D10" s="163"/>
      <c r="E10" s="164"/>
      <c r="F10" s="164"/>
      <c r="G10" s="164"/>
      <c r="H10" s="163"/>
      <c r="I10" s="163"/>
      <c r="J10" s="163"/>
      <c r="K10" s="163"/>
      <c r="L10" s="165"/>
      <c r="M10" s="166"/>
      <c r="N10" s="166"/>
      <c r="O10" s="163"/>
      <c r="P10" s="163"/>
    </row>
    <row r="11" spans="1:16" ht="13.5">
      <c r="A11" s="156" t="s">
        <v>274</v>
      </c>
      <c r="B11" s="162"/>
      <c r="C11" s="162"/>
      <c r="D11" s="163"/>
      <c r="E11" s="159">
        <v>2428190368.6599998</v>
      </c>
      <c r="F11" s="159">
        <v>2256721767.8948746</v>
      </c>
      <c r="G11" s="159">
        <v>2207137578.5223656</v>
      </c>
      <c r="H11" s="163"/>
      <c r="I11" s="163"/>
      <c r="J11" s="163"/>
      <c r="K11" s="163"/>
      <c r="L11" s="165"/>
      <c r="M11" s="166"/>
      <c r="N11" s="166"/>
      <c r="O11" s="163"/>
      <c r="P11" s="163"/>
    </row>
    <row r="12" spans="1:16" ht="13.5">
      <c r="A12" s="161"/>
      <c r="B12" s="162"/>
      <c r="C12" s="162"/>
      <c r="D12" s="163"/>
      <c r="E12" s="163"/>
      <c r="F12" s="163"/>
      <c r="G12" s="163"/>
      <c r="H12" s="163"/>
      <c r="I12" s="163"/>
      <c r="J12" s="163"/>
      <c r="K12" s="163"/>
      <c r="L12" s="165"/>
      <c r="M12" s="166"/>
      <c r="N12" s="166"/>
      <c r="O12" s="163"/>
      <c r="P12" s="163"/>
    </row>
    <row r="13" spans="1:16" ht="13.5">
      <c r="A13" s="161" t="s">
        <v>251</v>
      </c>
      <c r="B13" s="162"/>
      <c r="C13" s="162"/>
      <c r="D13" s="163"/>
      <c r="E13" s="167">
        <v>2428190368.6599998</v>
      </c>
      <c r="F13" s="167">
        <v>2256721767.8948746</v>
      </c>
      <c r="G13" s="167">
        <v>2207137578.5223656</v>
      </c>
      <c r="H13" s="163"/>
      <c r="I13" s="163"/>
      <c r="J13" s="163"/>
      <c r="K13" s="163"/>
      <c r="L13" s="165"/>
      <c r="M13" s="166"/>
      <c r="N13" s="166"/>
      <c r="O13" s="163"/>
      <c r="P13" s="163"/>
    </row>
    <row r="14" spans="1:16" ht="13.5">
      <c r="A14" s="161"/>
      <c r="B14" s="162"/>
      <c r="C14" s="162"/>
      <c r="D14" s="163"/>
      <c r="E14" s="163"/>
      <c r="F14" s="163"/>
      <c r="G14" s="163"/>
      <c r="H14" s="163"/>
      <c r="I14" s="163"/>
      <c r="J14" s="163"/>
      <c r="K14" s="163"/>
      <c r="L14" s="165"/>
      <c r="M14" s="166"/>
      <c r="N14" s="166"/>
      <c r="O14" s="163"/>
      <c r="P14" s="163"/>
    </row>
    <row r="15" spans="1:16" ht="13.5">
      <c r="A15" s="161"/>
      <c r="B15" s="168" t="s">
        <v>275</v>
      </c>
      <c r="C15" s="168"/>
      <c r="D15" s="163"/>
      <c r="E15" s="169">
        <v>0</v>
      </c>
      <c r="F15" s="169">
        <v>0</v>
      </c>
      <c r="G15" s="169">
        <v>0</v>
      </c>
      <c r="H15" s="163"/>
      <c r="I15" s="163"/>
      <c r="J15" s="163"/>
      <c r="K15" s="163"/>
      <c r="L15" s="165"/>
      <c r="M15" s="166"/>
      <c r="N15" s="166"/>
      <c r="O15" s="163"/>
      <c r="P15" s="163"/>
    </row>
    <row r="16" spans="1:16" ht="13.5">
      <c r="A16" s="161"/>
      <c r="B16" s="162"/>
      <c r="C16" s="162"/>
      <c r="D16" s="163"/>
      <c r="E16" s="167"/>
      <c r="F16" s="167"/>
      <c r="G16" s="167"/>
      <c r="H16" s="163"/>
      <c r="I16" s="163"/>
      <c r="J16" s="163"/>
      <c r="K16" s="163"/>
      <c r="L16" s="165"/>
      <c r="M16" s="166"/>
      <c r="N16" s="166"/>
      <c r="O16" s="163"/>
      <c r="P16" s="163"/>
    </row>
    <row r="17" spans="1:21" ht="13.5">
      <c r="A17" s="161"/>
      <c r="B17" s="170" t="s">
        <v>276</v>
      </c>
      <c r="C17" s="170"/>
      <c r="D17" s="164"/>
      <c r="E17" s="159">
        <v>2428190368.6599998</v>
      </c>
      <c r="F17" s="159">
        <v>2256721767.8948746</v>
      </c>
      <c r="G17" s="159">
        <v>2207137578.5223656</v>
      </c>
      <c r="H17" s="163"/>
      <c r="I17" s="163"/>
      <c r="J17" s="163"/>
      <c r="K17" s="163"/>
      <c r="L17" s="165"/>
      <c r="M17" s="166"/>
      <c r="N17" s="166"/>
      <c r="O17" s="163"/>
      <c r="P17" s="163"/>
    </row>
    <row r="18" spans="1:21" s="179" customFormat="1" ht="150.75" customHeight="1">
      <c r="A18" s="171"/>
      <c r="B18" s="172" t="s">
        <v>277</v>
      </c>
      <c r="C18" s="173" t="s">
        <v>278</v>
      </c>
      <c r="D18" s="166">
        <v>1705</v>
      </c>
      <c r="E18" s="174">
        <v>537500000</v>
      </c>
      <c r="F18" s="174">
        <v>466450188.31999964</v>
      </c>
      <c r="G18" s="174">
        <v>450287438.07999969</v>
      </c>
      <c r="H18" s="175">
        <v>41743</v>
      </c>
      <c r="I18" s="175">
        <v>41768</v>
      </c>
      <c r="J18" s="175">
        <v>49059</v>
      </c>
      <c r="K18" s="176" t="s">
        <v>279</v>
      </c>
      <c r="L18" s="166" t="s">
        <v>280</v>
      </c>
      <c r="M18" s="177" t="s">
        <v>281</v>
      </c>
      <c r="N18" s="177">
        <v>0.03</v>
      </c>
      <c r="O18" s="166" t="s">
        <v>282</v>
      </c>
      <c r="P18" s="178" t="s">
        <v>283</v>
      </c>
    </row>
    <row r="19" spans="1:21" s="187" customFormat="1" ht="48" customHeight="1">
      <c r="A19" s="180"/>
      <c r="B19" s="172" t="s">
        <v>277</v>
      </c>
      <c r="C19" s="181" t="s">
        <v>278</v>
      </c>
      <c r="D19" s="182">
        <v>1707</v>
      </c>
      <c r="E19" s="183">
        <v>174967270.58000001</v>
      </c>
      <c r="F19" s="183">
        <v>153250396.22999993</v>
      </c>
      <c r="G19" s="183">
        <v>148288096.75999993</v>
      </c>
      <c r="H19" s="184">
        <v>41865</v>
      </c>
      <c r="I19" s="184">
        <v>41907</v>
      </c>
      <c r="J19" s="184">
        <v>49212</v>
      </c>
      <c r="K19" s="185" t="s">
        <v>279</v>
      </c>
      <c r="L19" s="182" t="s">
        <v>280</v>
      </c>
      <c r="M19" s="186" t="s">
        <v>284</v>
      </c>
      <c r="N19" s="186">
        <v>1.0800000000000001E-2</v>
      </c>
      <c r="O19" s="182" t="s">
        <v>282</v>
      </c>
      <c r="P19" s="188" t="s">
        <v>285</v>
      </c>
    </row>
    <row r="20" spans="1:21" s="187" customFormat="1" ht="47.25" customHeight="1">
      <c r="A20" s="180"/>
      <c r="B20" s="172" t="s">
        <v>277</v>
      </c>
      <c r="C20" s="181" t="s">
        <v>278</v>
      </c>
      <c r="D20" s="182">
        <v>1708</v>
      </c>
      <c r="E20" s="183">
        <v>109473098.08</v>
      </c>
      <c r="F20" s="183">
        <v>95889270.080000028</v>
      </c>
      <c r="G20" s="183">
        <v>92784343.220000044</v>
      </c>
      <c r="H20" s="184">
        <v>41865</v>
      </c>
      <c r="I20" s="184">
        <v>41907</v>
      </c>
      <c r="J20" s="184">
        <v>12687</v>
      </c>
      <c r="K20" s="185" t="s">
        <v>279</v>
      </c>
      <c r="L20" s="182" t="s">
        <v>280</v>
      </c>
      <c r="M20" s="186" t="s">
        <v>284</v>
      </c>
      <c r="N20" s="186">
        <v>6.7000000000000002E-3</v>
      </c>
      <c r="O20" s="182" t="s">
        <v>282</v>
      </c>
      <c r="P20" s="188" t="s">
        <v>286</v>
      </c>
    </row>
    <row r="21" spans="1:21" s="187" customFormat="1" ht="57.75" customHeight="1">
      <c r="A21" s="180"/>
      <c r="B21" s="172" t="s">
        <v>277</v>
      </c>
      <c r="C21" s="189" t="s">
        <v>287</v>
      </c>
      <c r="D21" s="182" t="s">
        <v>288</v>
      </c>
      <c r="E21" s="183">
        <v>800000000</v>
      </c>
      <c r="F21" s="183">
        <v>766535665.77737176</v>
      </c>
      <c r="G21" s="183">
        <v>753565305.55158854</v>
      </c>
      <c r="H21" s="184">
        <v>42871</v>
      </c>
      <c r="I21" s="184">
        <v>42920</v>
      </c>
      <c r="J21" s="184">
        <v>13651</v>
      </c>
      <c r="K21" s="185" t="s">
        <v>279</v>
      </c>
      <c r="L21" s="182" t="s">
        <v>280</v>
      </c>
      <c r="M21" s="186" t="s">
        <v>289</v>
      </c>
      <c r="N21" s="186">
        <v>0.04</v>
      </c>
      <c r="O21" s="188" t="s">
        <v>290</v>
      </c>
      <c r="P21" s="188" t="s">
        <v>318</v>
      </c>
      <c r="T21" s="223"/>
      <c r="U21" s="223"/>
    </row>
    <row r="22" spans="1:21" s="187" customFormat="1" ht="106.5" customHeight="1">
      <c r="A22" s="180"/>
      <c r="B22" s="172" t="s">
        <v>277</v>
      </c>
      <c r="C22" s="189" t="s">
        <v>292</v>
      </c>
      <c r="D22" s="182" t="s">
        <v>293</v>
      </c>
      <c r="E22" s="183">
        <v>806250000</v>
      </c>
      <c r="F22" s="183">
        <v>774596247.48750317</v>
      </c>
      <c r="G22" s="183">
        <v>762212394.91077745</v>
      </c>
      <c r="H22" s="184">
        <v>42982</v>
      </c>
      <c r="I22" s="184">
        <v>43018</v>
      </c>
      <c r="J22" s="184">
        <v>50287</v>
      </c>
      <c r="K22" s="185" t="s">
        <v>279</v>
      </c>
      <c r="L22" s="182" t="s">
        <v>280</v>
      </c>
      <c r="M22" s="177" t="s">
        <v>281</v>
      </c>
      <c r="N22" s="186">
        <v>0.05</v>
      </c>
      <c r="O22" s="182" t="s">
        <v>282</v>
      </c>
      <c r="P22" s="188" t="s">
        <v>294</v>
      </c>
    </row>
    <row r="23" spans="1:21" s="195" customFormat="1" ht="13.5">
      <c r="A23" s="190"/>
      <c r="B23" s="191"/>
      <c r="C23" s="191"/>
      <c r="D23" s="192"/>
      <c r="E23" s="193"/>
      <c r="F23" s="193"/>
      <c r="G23" s="193"/>
      <c r="H23" s="192"/>
      <c r="I23" s="194"/>
      <c r="J23" s="194"/>
      <c r="K23" s="194"/>
      <c r="L23" s="194"/>
      <c r="M23" s="182"/>
      <c r="N23" s="182"/>
      <c r="O23" s="192"/>
      <c r="P23" s="192"/>
    </row>
    <row r="24" spans="1:21" s="195" customFormat="1" ht="13.5">
      <c r="A24" s="190"/>
      <c r="B24" s="191"/>
      <c r="C24" s="191"/>
      <c r="D24" s="192"/>
      <c r="E24" s="193"/>
      <c r="F24" s="193"/>
      <c r="G24" s="193"/>
      <c r="H24" s="192"/>
      <c r="I24" s="194"/>
      <c r="J24" s="194"/>
      <c r="K24" s="194"/>
      <c r="L24" s="194"/>
      <c r="M24" s="182"/>
      <c r="N24" s="182"/>
      <c r="O24" s="192"/>
      <c r="P24" s="192"/>
    </row>
    <row r="25" spans="1:21" ht="13.5">
      <c r="A25" s="156" t="s">
        <v>303</v>
      </c>
      <c r="B25" s="209"/>
      <c r="C25" s="209"/>
      <c r="D25" s="164"/>
      <c r="E25" s="159">
        <v>476222500</v>
      </c>
      <c r="F25" s="159">
        <v>476222500</v>
      </c>
      <c r="G25" s="159">
        <v>476222500</v>
      </c>
      <c r="H25" s="163"/>
      <c r="I25" s="165"/>
      <c r="J25" s="165"/>
      <c r="K25" s="165"/>
      <c r="L25" s="165"/>
      <c r="M25" s="166"/>
      <c r="N25" s="166"/>
      <c r="O25" s="163"/>
      <c r="P25" s="192"/>
    </row>
    <row r="26" spans="1:21" ht="13.5">
      <c r="A26" s="156"/>
      <c r="B26" s="209"/>
      <c r="C26" s="209"/>
      <c r="D26" s="164"/>
      <c r="E26" s="159"/>
      <c r="F26" s="159"/>
      <c r="G26" s="159"/>
      <c r="H26" s="163"/>
      <c r="I26" s="165"/>
      <c r="J26" s="165"/>
      <c r="K26" s="165"/>
      <c r="L26" s="165"/>
      <c r="M26" s="166"/>
      <c r="N26" s="166"/>
      <c r="O26" s="163"/>
      <c r="P26" s="163"/>
      <c r="T26" s="224"/>
      <c r="U26" s="224"/>
    </row>
    <row r="27" spans="1:21" ht="13.5">
      <c r="A27" s="161" t="s">
        <v>252</v>
      </c>
      <c r="B27" s="162"/>
      <c r="C27" s="162"/>
      <c r="D27" s="163"/>
      <c r="E27" s="167"/>
      <c r="F27" s="167"/>
      <c r="G27" s="167"/>
      <c r="H27" s="163"/>
      <c r="I27" s="163"/>
      <c r="J27" s="163"/>
      <c r="K27" s="163"/>
      <c r="L27" s="165"/>
      <c r="M27" s="166"/>
      <c r="N27" s="166"/>
      <c r="O27" s="163"/>
      <c r="P27" s="163"/>
      <c r="T27" s="224"/>
      <c r="U27" s="224"/>
    </row>
    <row r="28" spans="1:21" ht="13.5">
      <c r="A28" s="161"/>
      <c r="B28" s="162"/>
      <c r="C28" s="162"/>
      <c r="D28" s="163"/>
      <c r="E28" s="167"/>
      <c r="F28" s="167"/>
      <c r="G28" s="167"/>
      <c r="H28" s="163"/>
      <c r="I28" s="163"/>
      <c r="J28" s="163"/>
      <c r="K28" s="163"/>
      <c r="L28" s="165"/>
      <c r="M28" s="166"/>
      <c r="N28" s="166"/>
      <c r="O28" s="163"/>
      <c r="P28" s="163"/>
      <c r="T28" s="224"/>
      <c r="U28" s="224"/>
    </row>
    <row r="29" spans="1:21" ht="13.5">
      <c r="A29" s="161"/>
      <c r="B29" s="168" t="s">
        <v>275</v>
      </c>
      <c r="C29" s="168"/>
      <c r="D29" s="163"/>
      <c r="E29" s="169">
        <v>0</v>
      </c>
      <c r="F29" s="169">
        <v>0</v>
      </c>
      <c r="G29" s="169">
        <v>0</v>
      </c>
      <c r="H29" s="169"/>
      <c r="I29" s="169"/>
      <c r="J29" s="169"/>
      <c r="K29" s="163"/>
      <c r="L29" s="165"/>
      <c r="M29" s="166"/>
      <c r="N29" s="166"/>
      <c r="O29" s="163"/>
      <c r="P29" s="163"/>
      <c r="T29" s="224"/>
      <c r="U29" s="224"/>
    </row>
    <row r="30" spans="1:21" ht="13.5">
      <c r="A30" s="161"/>
      <c r="B30" s="162"/>
      <c r="C30" s="162"/>
      <c r="D30" s="163"/>
      <c r="E30" s="167"/>
      <c r="F30" s="167"/>
      <c r="G30" s="167"/>
      <c r="H30" s="163"/>
      <c r="I30" s="163"/>
      <c r="J30" s="163"/>
      <c r="K30" s="163"/>
      <c r="L30" s="165"/>
      <c r="M30" s="166"/>
      <c r="N30" s="166"/>
      <c r="O30" s="163"/>
      <c r="P30" s="163"/>
      <c r="T30" s="224"/>
      <c r="U30" s="224"/>
    </row>
    <row r="31" spans="1:21" ht="13.5">
      <c r="A31" s="161"/>
      <c r="B31" s="170" t="s">
        <v>276</v>
      </c>
      <c r="C31" s="170"/>
      <c r="D31" s="164"/>
      <c r="E31" s="159"/>
      <c r="F31" s="159"/>
      <c r="G31" s="159"/>
      <c r="H31" s="163"/>
      <c r="I31" s="163"/>
      <c r="J31" s="163"/>
      <c r="K31" s="163"/>
      <c r="L31" s="165"/>
      <c r="M31" s="166"/>
      <c r="N31" s="166"/>
      <c r="O31" s="163"/>
      <c r="P31" s="163"/>
      <c r="T31" s="224"/>
      <c r="U31" s="224"/>
    </row>
    <row r="32" spans="1:21" ht="13.5">
      <c r="A32" s="161"/>
      <c r="B32" s="162"/>
      <c r="C32" s="162"/>
      <c r="D32" s="163"/>
      <c r="E32" s="167"/>
      <c r="F32" s="167"/>
      <c r="G32" s="167"/>
      <c r="H32" s="163"/>
      <c r="I32" s="165"/>
      <c r="J32" s="165"/>
      <c r="K32" s="165"/>
      <c r="L32" s="165"/>
      <c r="M32" s="166"/>
      <c r="N32" s="166"/>
      <c r="O32" s="163"/>
      <c r="P32" s="163"/>
      <c r="T32" s="224"/>
      <c r="U32" s="224"/>
    </row>
    <row r="33" spans="1:21" ht="94.5">
      <c r="A33" s="161"/>
      <c r="B33" s="172" t="s">
        <v>277</v>
      </c>
      <c r="C33" s="173" t="s">
        <v>304</v>
      </c>
      <c r="D33" s="166">
        <v>10549</v>
      </c>
      <c r="E33" s="174">
        <v>83449015</v>
      </c>
      <c r="F33" s="174">
        <v>83449015</v>
      </c>
      <c r="G33" s="174">
        <v>83449015</v>
      </c>
      <c r="H33" s="175">
        <v>40991</v>
      </c>
      <c r="I33" s="175">
        <v>41066</v>
      </c>
      <c r="J33" s="175">
        <v>48372</v>
      </c>
      <c r="K33" s="185" t="s">
        <v>279</v>
      </c>
      <c r="L33" s="166" t="s">
        <v>280</v>
      </c>
      <c r="M33" s="177">
        <v>8.4699999999999998E-2</v>
      </c>
      <c r="N33" s="177">
        <v>8.0000000000000002E-3</v>
      </c>
      <c r="O33" s="210" t="s">
        <v>305</v>
      </c>
      <c r="P33" s="208" t="s">
        <v>306</v>
      </c>
      <c r="T33" s="224"/>
      <c r="U33" s="224"/>
    </row>
    <row r="34" spans="1:21" ht="13.5">
      <c r="A34" s="161"/>
      <c r="B34" s="211"/>
      <c r="C34" s="173"/>
      <c r="D34" s="166"/>
      <c r="E34" s="174"/>
      <c r="F34" s="174"/>
      <c r="G34" s="174"/>
      <c r="H34" s="175"/>
      <c r="I34" s="175"/>
      <c r="J34" s="175"/>
      <c r="K34" s="175"/>
      <c r="L34" s="166"/>
      <c r="M34" s="166"/>
      <c r="N34" s="177"/>
      <c r="O34" s="210"/>
      <c r="P34" s="208"/>
      <c r="T34" s="224"/>
      <c r="U34" s="224"/>
    </row>
    <row r="35" spans="1:21" s="179" customFormat="1" ht="96" customHeight="1">
      <c r="A35" s="171"/>
      <c r="B35" s="172" t="s">
        <v>277</v>
      </c>
      <c r="C35" s="173" t="s">
        <v>304</v>
      </c>
      <c r="D35" s="166">
        <v>14504</v>
      </c>
      <c r="E35" s="174">
        <v>6854706</v>
      </c>
      <c r="F35" s="174">
        <v>6854706</v>
      </c>
      <c r="G35" s="174">
        <v>6854706</v>
      </c>
      <c r="H35" s="175">
        <v>41401</v>
      </c>
      <c r="I35" s="175">
        <v>41474</v>
      </c>
      <c r="J35" s="175">
        <v>48747</v>
      </c>
      <c r="K35" s="185" t="s">
        <v>279</v>
      </c>
      <c r="L35" s="166" t="s">
        <v>280</v>
      </c>
      <c r="M35" s="178" t="s">
        <v>319</v>
      </c>
      <c r="N35" s="177">
        <v>1.2999999999999999E-3</v>
      </c>
      <c r="O35" s="208" t="s">
        <v>305</v>
      </c>
      <c r="P35" s="208" t="s">
        <v>308</v>
      </c>
      <c r="T35" s="225"/>
      <c r="U35" s="225"/>
    </row>
    <row r="36" spans="1:21" ht="13.5">
      <c r="A36" s="161"/>
      <c r="B36" s="211"/>
      <c r="C36" s="173"/>
      <c r="D36" s="166"/>
      <c r="E36" s="174"/>
      <c r="F36" s="174"/>
      <c r="G36" s="174"/>
      <c r="H36" s="175"/>
      <c r="I36" s="175"/>
      <c r="J36" s="175"/>
      <c r="K36" s="175"/>
      <c r="L36" s="166"/>
      <c r="M36" s="166"/>
      <c r="N36" s="177"/>
      <c r="O36" s="210"/>
      <c r="P36" s="208"/>
      <c r="T36" s="226"/>
      <c r="U36" s="226"/>
    </row>
    <row r="37" spans="1:21" ht="94.5">
      <c r="A37" s="161"/>
      <c r="B37" s="172" t="s">
        <v>277</v>
      </c>
      <c r="C37" s="173" t="s">
        <v>304</v>
      </c>
      <c r="D37" s="166">
        <v>16868</v>
      </c>
      <c r="E37" s="174">
        <v>72675017</v>
      </c>
      <c r="F37" s="174">
        <v>72675017</v>
      </c>
      <c r="G37" s="174">
        <v>72675017</v>
      </c>
      <c r="H37" s="175">
        <v>41402</v>
      </c>
      <c r="I37" s="175">
        <v>41442</v>
      </c>
      <c r="J37" s="175">
        <v>48747</v>
      </c>
      <c r="K37" s="185" t="s">
        <v>279</v>
      </c>
      <c r="L37" s="166" t="s">
        <v>280</v>
      </c>
      <c r="M37" s="177">
        <v>8.5000000000000006E-2</v>
      </c>
      <c r="N37" s="177">
        <v>6.0000000000000001E-3</v>
      </c>
      <c r="O37" s="210" t="s">
        <v>305</v>
      </c>
      <c r="P37" s="208" t="s">
        <v>309</v>
      </c>
    </row>
    <row r="38" spans="1:21" ht="13.5">
      <c r="A38" s="161"/>
      <c r="B38" s="211"/>
      <c r="C38" s="173"/>
      <c r="D38" s="166"/>
      <c r="E38" s="174"/>
      <c r="F38" s="174"/>
      <c r="G38" s="174"/>
      <c r="H38" s="175"/>
      <c r="I38" s="175"/>
      <c r="J38" s="175"/>
      <c r="K38" s="175"/>
      <c r="L38" s="166"/>
      <c r="M38" s="166"/>
      <c r="N38" s="177"/>
      <c r="O38" s="210"/>
      <c r="P38" s="208"/>
    </row>
    <row r="39" spans="1:21" ht="94.5">
      <c r="A39" s="161"/>
      <c r="B39" s="172" t="s">
        <v>277</v>
      </c>
      <c r="C39" s="173" t="s">
        <v>304</v>
      </c>
      <c r="D39" s="166">
        <v>23328</v>
      </c>
      <c r="E39" s="174">
        <v>104534855</v>
      </c>
      <c r="F39" s="174">
        <v>104534855</v>
      </c>
      <c r="G39" s="174">
        <v>104534855</v>
      </c>
      <c r="H39" s="175">
        <v>41851</v>
      </c>
      <c r="I39" s="175">
        <v>41929</v>
      </c>
      <c r="J39" s="175">
        <v>49234</v>
      </c>
      <c r="K39" s="185" t="s">
        <v>279</v>
      </c>
      <c r="L39" s="166" t="s">
        <v>280</v>
      </c>
      <c r="M39" s="166" t="s">
        <v>310</v>
      </c>
      <c r="N39" s="177">
        <v>5.3E-3</v>
      </c>
      <c r="O39" s="210" t="s">
        <v>305</v>
      </c>
      <c r="P39" s="208" t="s">
        <v>311</v>
      </c>
    </row>
    <row r="40" spans="1:21" ht="13.5">
      <c r="A40" s="161"/>
      <c r="B40" s="211"/>
      <c r="C40" s="173"/>
      <c r="D40" s="166"/>
      <c r="E40" s="174"/>
      <c r="F40" s="174"/>
      <c r="G40" s="174"/>
      <c r="H40" s="175"/>
      <c r="I40" s="175"/>
      <c r="J40" s="175"/>
      <c r="K40" s="175"/>
      <c r="L40" s="166"/>
      <c r="M40" s="166"/>
      <c r="N40" s="177"/>
      <c r="O40" s="210"/>
      <c r="P40" s="208"/>
    </row>
    <row r="41" spans="1:21" ht="106.5" customHeight="1" thickBot="1">
      <c r="A41" s="212"/>
      <c r="B41" s="213" t="s">
        <v>277</v>
      </c>
      <c r="C41" s="214" t="s">
        <v>312</v>
      </c>
      <c r="D41" s="215">
        <v>14505</v>
      </c>
      <c r="E41" s="216">
        <v>208708907</v>
      </c>
      <c r="F41" s="216">
        <v>208708907</v>
      </c>
      <c r="G41" s="216">
        <v>208708907</v>
      </c>
      <c r="H41" s="217">
        <v>41103</v>
      </c>
      <c r="I41" s="217">
        <v>41204</v>
      </c>
      <c r="J41" s="217">
        <v>48509</v>
      </c>
      <c r="K41" s="218" t="s">
        <v>279</v>
      </c>
      <c r="L41" s="215" t="s">
        <v>280</v>
      </c>
      <c r="M41" s="219">
        <v>8.1699999999999995E-2</v>
      </c>
      <c r="N41" s="219">
        <v>0.02</v>
      </c>
      <c r="O41" s="218" t="s">
        <v>305</v>
      </c>
      <c r="P41" s="220" t="s">
        <v>313</v>
      </c>
    </row>
    <row r="42" spans="1:21" ht="13.5" thickTop="1"/>
  </sheetData>
  <mergeCells count="15">
    <mergeCell ref="A2:P2"/>
    <mergeCell ref="A3:P3"/>
    <mergeCell ref="A4:P4"/>
    <mergeCell ref="A5:P5"/>
    <mergeCell ref="A7:B8"/>
    <mergeCell ref="C7:C8"/>
    <mergeCell ref="D7:D8"/>
    <mergeCell ref="E7:E8"/>
    <mergeCell ref="I7:J7"/>
    <mergeCell ref="K7:K8"/>
    <mergeCell ref="L7:L8"/>
    <mergeCell ref="M7:M8"/>
    <mergeCell ref="N7:N8"/>
    <mergeCell ref="O7:O8"/>
    <mergeCell ref="P7:P8"/>
  </mergeCells>
  <printOptions horizontalCentered="1" verticalCentered="1"/>
  <pageMargins left="0" right="0" top="0" bottom="0" header="0.31496062992125984" footer="0.31496062992125984"/>
  <pageSetup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30</vt:i4>
      </vt:variant>
    </vt:vector>
  </HeadingPairs>
  <TitlesOfParts>
    <vt:vector size="56" baseType="lpstr">
      <vt:lpstr>ANEXO1PROGYNO</vt:lpstr>
      <vt:lpstr>ANEXO 1 PRIORIDADESGTO</vt:lpstr>
      <vt:lpstr>ANEXO2ADMIVA </vt:lpstr>
      <vt:lpstr>ANEXO3A MPIOSESTATAL </vt:lpstr>
      <vt:lpstr>ANEXO3BMPIOSFEDERAL </vt:lpstr>
      <vt:lpstr>ANEXO4FIDEICOMISOS</vt:lpstr>
      <vt:lpstr>ANEXO 5A B</vt:lpstr>
      <vt:lpstr>ANEXO 5C </vt:lpstr>
      <vt:lpstr>ANEXO 5D </vt:lpstr>
      <vt:lpstr>ANEXOS 6APORTFED</vt:lpstr>
      <vt:lpstr>ANEXOS7ADJUDICACION</vt:lpstr>
      <vt:lpstr>anexo8a CLASIF.ECONOMICA </vt:lpstr>
      <vt:lpstr>ANEXO8B CLASIF.tipoGTO</vt:lpstr>
      <vt:lpstr>ANEXO9FUNCIONAL</vt:lpstr>
      <vt:lpstr>ANEXO10 MISIONES (2)</vt:lpstr>
      <vt:lpstr>ANEXO11 RAMO </vt:lpstr>
      <vt:lpstr>ANEXO12CONCILIACION </vt:lpstr>
      <vt:lpstr>ANEXO13A ORGestatal</vt:lpstr>
      <vt:lpstr>ANEXO13B ORGcapitulos</vt:lpstr>
      <vt:lpstr>ANEXO13C</vt:lpstr>
      <vt:lpstr>ANEXO14 AYUDAS  </vt:lpstr>
      <vt:lpstr>ANEXO15.capFEDERAL </vt:lpstr>
      <vt:lpstr>ANEXO21 ISSSTECAM</vt:lpstr>
      <vt:lpstr>ANEXO22RECONCURRENTES</vt:lpstr>
      <vt:lpstr>ANEXO 23TOTAL </vt:lpstr>
      <vt:lpstr>ANEXO24FUENTE</vt:lpstr>
      <vt:lpstr>'ANEXO 5A B'!Área_de_impresión</vt:lpstr>
      <vt:lpstr>'ANEXO 5C '!Área_de_impresión</vt:lpstr>
      <vt:lpstr>'ANEXO10 MISIONES (2)'!Área_de_impresión</vt:lpstr>
      <vt:lpstr>'ANEXO11 RAMO '!Área_de_impresión</vt:lpstr>
      <vt:lpstr>'ANEXO12CONCILIACION '!Área_de_impresión</vt:lpstr>
      <vt:lpstr>'ANEXO13A ORGestatal'!Área_de_impresión</vt:lpstr>
      <vt:lpstr>'ANEXO13B ORGcapitulos'!Área_de_impresión</vt:lpstr>
      <vt:lpstr>ANEXO13C!Área_de_impresión</vt:lpstr>
      <vt:lpstr>'ANEXO14 AYUDAS  '!Área_de_impresión</vt:lpstr>
      <vt:lpstr>ANEXO1PROGYNO!Área_de_impresión</vt:lpstr>
      <vt:lpstr>'ANEXO21 ISSSTECAM'!Área_de_impresión</vt:lpstr>
      <vt:lpstr>'ANEXO2ADMIVA '!Área_de_impresión</vt:lpstr>
      <vt:lpstr>'ANEXO3A MPIOSESTATAL '!Área_de_impresión</vt:lpstr>
      <vt:lpstr>'ANEXO3BMPIOSFEDERAL '!Área_de_impresión</vt:lpstr>
      <vt:lpstr>'anexo8a CLASIF.ECONOMICA '!Área_de_impresión</vt:lpstr>
      <vt:lpstr>ANEXO9FUNCIONAL!Área_de_impresión</vt:lpstr>
      <vt:lpstr>'ANEXOS 6APORTFED'!Área_de_impresión</vt:lpstr>
      <vt:lpstr>ANEXOS7ADJUDICACION!Área_de_impresión</vt:lpstr>
      <vt:lpstr>'ANEXO 1 PRIORIDADESGTO'!Títulos_a_imprimir</vt:lpstr>
      <vt:lpstr>'ANEXO 23TOTAL '!Títulos_a_imprimir</vt:lpstr>
      <vt:lpstr>'ANEXO11 RAMO '!Títulos_a_imprimir</vt:lpstr>
      <vt:lpstr>'ANEXO12CONCILIACION '!Títulos_a_imprimir</vt:lpstr>
      <vt:lpstr>'ANEXO13A ORGestatal'!Títulos_a_imprimir</vt:lpstr>
      <vt:lpstr>'ANEXO13B ORGcapitulos'!Títulos_a_imprimir</vt:lpstr>
      <vt:lpstr>ANEXO13C!Títulos_a_imprimir</vt:lpstr>
      <vt:lpstr>'ANEXO14 AYUDAS  '!Títulos_a_imprimir</vt:lpstr>
      <vt:lpstr>'ANEXO15.capFEDERAL '!Títulos_a_imprimir</vt:lpstr>
      <vt:lpstr>ANEXO24FUENTE!Títulos_a_imprimir</vt:lpstr>
      <vt:lpstr>'ANEXO2ADMIVA '!Títulos_a_imprimir</vt:lpstr>
      <vt:lpstr>ANEXO9FUNCIONAL!Títulos_a_imprimir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maria.santillan</cp:lastModifiedBy>
  <cp:lastPrinted>2021-11-27T20:28:43Z</cp:lastPrinted>
  <dcterms:created xsi:type="dcterms:W3CDTF">2021-11-16T19:31:16Z</dcterms:created>
  <dcterms:modified xsi:type="dcterms:W3CDTF">2021-11-29T23:57:42Z</dcterms:modified>
</cp:coreProperties>
</file>