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Documents\EPRESUPUESTO 2017\LEY2017\INICIATIVA2017\INCISO (a)\"/>
    </mc:Choice>
  </mc:AlternateContent>
  <bookViews>
    <workbookView xWindow="240" yWindow="540" windowWidth="11580" windowHeight="4788" firstSheet="14" activeTab="19"/>
  </bookViews>
  <sheets>
    <sheet name="PORTADA" sheetId="49" r:id="rId1"/>
    <sheet name="ANEXO1PROGYNO" sheetId="20" r:id="rId2"/>
    <sheet name="ANEXO2ADMIVA " sheetId="37" r:id="rId3"/>
    <sheet name="ANEXO3MPIOS" sheetId="45" r:id="rId4"/>
    <sheet name="ANEXO4FIDEICOMISOS" sheetId="21" r:id="rId5"/>
    <sheet name="ANEXO5DEUDA" sheetId="46" r:id="rId6"/>
    <sheet name="ANEXO5CDEUDA" sheetId="48" r:id="rId7"/>
    <sheet name="ANEXO 5D DEUDA" sheetId="50" r:id="rId8"/>
    <sheet name="ANEXOS 6APORTFED" sheetId="24" r:id="rId9"/>
    <sheet name="ANEXOS7ADJUDICACION" sheetId="23" r:id="rId10"/>
    <sheet name="anexo8a CLASIF.ECONOMICA" sheetId="15" r:id="rId11"/>
    <sheet name="anexo8B CLASIF.tipoGTO" sheetId="29" r:id="rId12"/>
    <sheet name="9FUNCIONAL" sheetId="4" r:id="rId13"/>
    <sheet name="10 EJE" sheetId="11" r:id="rId14"/>
    <sheet name="11 RAMO " sheetId="44" r:id="rId15"/>
    <sheet name="12ORG " sheetId="39" r:id="rId16"/>
    <sheet name="13FEDERAL " sheetId="31" r:id="rId17"/>
    <sheet name="ANEXO19ISSSTECAM" sheetId="40" r:id="rId18"/>
    <sheet name="ANEXO20RECONCURRENTES" sheetId="41" r:id="rId19"/>
    <sheet name="ANEXO21" sheetId="42" r:id="rId20"/>
  </sheets>
  <definedNames>
    <definedName name="_xlnm.Print_Area" localSheetId="13">'10 EJE'!$A$1:$E$64</definedName>
    <definedName name="_xlnm.Print_Area" localSheetId="14">'11 RAMO '!$A$1:$S$109</definedName>
    <definedName name="_xlnm.Print_Area" localSheetId="12">'9FUNCIONAL'!$A$1:$F$164</definedName>
    <definedName name="_xlnm.Print_Area" localSheetId="1">ANEXO1PROGYNO!$A$1:$C$22</definedName>
    <definedName name="_xlnm.Print_Area" localSheetId="3">ANEXO3MPIOS!$A$1:$B$40</definedName>
    <definedName name="_xlnm.Print_Area" localSheetId="5">ANEXO5DEUDA!$A$1:$D$41</definedName>
    <definedName name="_xlnm.Print_Area" localSheetId="10">'anexo8a CLASIF.ECONOMICA'!$A$1:$E$82</definedName>
    <definedName name="_xlnm.Print_Area" localSheetId="11">'anexo8B CLASIF.tipoGTO'!$A$1:$I$77</definedName>
    <definedName name="_xlnm.Database" localSheetId="14">#REF!</definedName>
    <definedName name="_xlnm.Database" localSheetId="15">#REF!</definedName>
    <definedName name="_xlnm.Database" localSheetId="7">#REF!</definedName>
    <definedName name="_xlnm.Database" localSheetId="2">#REF!</definedName>
    <definedName name="_xlnm.Database" localSheetId="3">#REF!</definedName>
    <definedName name="_xlnm.Database" localSheetId="6">#REF!</definedName>
    <definedName name="_xlnm.Database" localSheetId="5">#REF!</definedName>
    <definedName name="_xlnm.Database" localSheetId="0">#REF!</definedName>
    <definedName name="_xlnm.Database">#REF!</definedName>
    <definedName name="_xlnm.Print_Titles" localSheetId="14">'11 RAMO '!$1:$9</definedName>
    <definedName name="_xlnm.Print_Titles" localSheetId="15">'12ORG '!$1:$8</definedName>
    <definedName name="_xlnm.Print_Titles" localSheetId="16">'13FEDERAL '!$1:$9</definedName>
    <definedName name="_xlnm.Print_Titles" localSheetId="12">'9FUNCIONAL'!$1:$10</definedName>
    <definedName name="_xlnm.Print_Titles" localSheetId="19">ANEXO21!$1:$8</definedName>
    <definedName name="_xlnm.Print_Titles" localSheetId="2">'ANEXO2ADMIVA '!$1:$6</definedName>
  </definedNames>
  <calcPr calcId="152511"/>
</workbook>
</file>

<file path=xl/calcChain.xml><?xml version="1.0" encoding="utf-8"?>
<calcChain xmlns="http://schemas.openxmlformats.org/spreadsheetml/2006/main">
  <c r="D13" i="15" l="1"/>
  <c r="E35" i="11" l="1"/>
  <c r="C15" i="20"/>
  <c r="D47" i="41" l="1"/>
  <c r="D46" i="41"/>
  <c r="D45" i="41"/>
  <c r="D38" i="41" l="1"/>
  <c r="D43" i="41" l="1"/>
  <c r="D42" i="41"/>
  <c r="D41" i="41"/>
  <c r="D40" i="41"/>
  <c r="D39" i="41"/>
  <c r="D37" i="41"/>
  <c r="D36" i="41"/>
  <c r="D35" i="41"/>
  <c r="D34" i="41"/>
  <c r="D33" i="41"/>
  <c r="D32" i="41"/>
  <c r="D29" i="41"/>
  <c r="D27" i="41"/>
  <c r="D31" i="41"/>
  <c r="D30" i="41"/>
  <c r="D28" i="41"/>
  <c r="D26" i="41" l="1"/>
  <c r="D23" i="41"/>
  <c r="G23" i="50" l="1"/>
  <c r="F23" i="50"/>
  <c r="E23" i="50"/>
  <c r="D23" i="50"/>
  <c r="G16" i="50"/>
  <c r="G12" i="50" s="1"/>
  <c r="G10" i="50" s="1"/>
  <c r="G8" i="50" s="1"/>
  <c r="F16" i="50"/>
  <c r="F12" i="50" s="1"/>
  <c r="F10" i="50" s="1"/>
  <c r="F8" i="50" s="1"/>
  <c r="E16" i="50"/>
  <c r="D16" i="50"/>
  <c r="E12" i="50"/>
  <c r="E10" i="50" s="1"/>
  <c r="E8" i="50" s="1"/>
  <c r="B44" i="41" l="1"/>
  <c r="G76" i="29" l="1"/>
  <c r="G40" i="29"/>
  <c r="G16" i="29" l="1"/>
  <c r="D38" i="29" l="1"/>
  <c r="I30" i="29"/>
  <c r="K38" i="31" l="1"/>
  <c r="K37" i="31"/>
  <c r="K36" i="31"/>
  <c r="K35" i="31"/>
  <c r="G34" i="48"/>
  <c r="F34" i="48"/>
  <c r="E34" i="48"/>
  <c r="D34" i="48"/>
  <c r="G24" i="48"/>
  <c r="F24" i="48"/>
  <c r="E24" i="48"/>
  <c r="G17" i="48"/>
  <c r="F17" i="48"/>
  <c r="F13" i="48" s="1"/>
  <c r="F11" i="48" s="1"/>
  <c r="F9" i="48" s="1"/>
  <c r="E17" i="48"/>
  <c r="E13" i="48" s="1"/>
  <c r="E11" i="48" s="1"/>
  <c r="E9" i="48" s="1"/>
  <c r="D17" i="48"/>
  <c r="G13" i="48"/>
  <c r="G11" i="48" s="1"/>
  <c r="G9" i="48" s="1"/>
  <c r="B18" i="20" l="1"/>
  <c r="D70" i="42"/>
  <c r="D42" i="42"/>
  <c r="E56" i="15"/>
  <c r="E77" i="15" s="1"/>
  <c r="E75" i="15"/>
  <c r="L108" i="44" l="1"/>
  <c r="Q108" i="44"/>
  <c r="P108" i="44"/>
  <c r="O108" i="44"/>
  <c r="N108" i="44"/>
  <c r="M108" i="44"/>
  <c r="K108" i="44"/>
  <c r="J108" i="44"/>
  <c r="I108" i="44"/>
  <c r="R27" i="44"/>
  <c r="C94" i="42"/>
  <c r="C134" i="42"/>
  <c r="E74" i="42" l="1"/>
  <c r="C70" i="42"/>
  <c r="C50" i="42"/>
  <c r="E56" i="42"/>
  <c r="E55" i="42"/>
  <c r="E36" i="42"/>
  <c r="C36" i="42"/>
  <c r="E40" i="42"/>
  <c r="C42" i="42"/>
  <c r="E24" i="42"/>
  <c r="E22" i="42"/>
  <c r="C21" i="42"/>
  <c r="D11" i="42"/>
  <c r="C11" i="42"/>
  <c r="E19" i="42"/>
  <c r="C64" i="42"/>
  <c r="I62" i="37" l="1"/>
  <c r="C40" i="46" l="1"/>
  <c r="B40" i="46"/>
  <c r="D36" i="46"/>
  <c r="D35" i="46"/>
  <c r="D34" i="46"/>
  <c r="D40" i="46" s="1"/>
  <c r="C15" i="46"/>
  <c r="C9" i="46" s="1"/>
  <c r="C19" i="46" s="1"/>
  <c r="B38" i="45"/>
  <c r="B15" i="45"/>
  <c r="R36" i="44" l="1"/>
  <c r="R57" i="44"/>
  <c r="R47" i="44"/>
  <c r="R46" i="44"/>
  <c r="R24" i="44"/>
  <c r="R104" i="44"/>
  <c r="R97" i="44"/>
  <c r="R90" i="44"/>
  <c r="R83" i="44"/>
  <c r="R82" i="44"/>
  <c r="R81" i="44"/>
  <c r="R80" i="44"/>
  <c r="L79" i="44"/>
  <c r="R79" i="44" s="1"/>
  <c r="R73" i="44"/>
  <c r="R67" i="44"/>
  <c r="R61" i="44"/>
  <c r="R60" i="44"/>
  <c r="R59" i="44"/>
  <c r="R58" i="44"/>
  <c r="R56" i="44"/>
  <c r="R54" i="44"/>
  <c r="R53" i="44"/>
  <c r="R52" i="44"/>
  <c r="R51" i="44"/>
  <c r="R50" i="44"/>
  <c r="R49" i="44"/>
  <c r="R48" i="44"/>
  <c r="R45" i="44"/>
  <c r="R44" i="44"/>
  <c r="R42" i="44"/>
  <c r="R41" i="44"/>
  <c r="R40" i="44"/>
  <c r="R39" i="44"/>
  <c r="R37" i="44"/>
  <c r="R35" i="44"/>
  <c r="R33" i="44"/>
  <c r="R32" i="44"/>
  <c r="R31" i="44"/>
  <c r="R30" i="44"/>
  <c r="R29" i="44"/>
  <c r="R28" i="44"/>
  <c r="R25" i="44"/>
  <c r="R23" i="44"/>
  <c r="R22" i="44"/>
  <c r="R21" i="44"/>
  <c r="R20" i="44"/>
  <c r="R19" i="44"/>
  <c r="R17" i="44"/>
  <c r="R16" i="44"/>
  <c r="R108" i="44" l="1"/>
  <c r="I58" i="39"/>
  <c r="D28" i="11" l="1"/>
  <c r="D35" i="11"/>
  <c r="D41" i="11"/>
  <c r="E17" i="31"/>
  <c r="K17" i="31" s="1"/>
  <c r="H13" i="31"/>
  <c r="D22" i="11"/>
  <c r="D13" i="11"/>
  <c r="I99" i="37"/>
  <c r="E139" i="42"/>
  <c r="E137" i="42"/>
  <c r="E136" i="42"/>
  <c r="E135" i="42"/>
  <c r="E134" i="42"/>
  <c r="E132" i="42"/>
  <c r="E131" i="42"/>
  <c r="E130" i="42"/>
  <c r="E129" i="42"/>
  <c r="E128" i="42"/>
  <c r="E127" i="42"/>
  <c r="E126" i="42"/>
  <c r="E125" i="42"/>
  <c r="E124" i="42"/>
  <c r="E123" i="42"/>
  <c r="E122" i="42"/>
  <c r="E121" i="42"/>
  <c r="E120" i="42"/>
  <c r="E119" i="42"/>
  <c r="E118" i="42"/>
  <c r="E117" i="42"/>
  <c r="E116" i="42"/>
  <c r="E115" i="42"/>
  <c r="E114" i="42"/>
  <c r="E113" i="42"/>
  <c r="E112" i="42"/>
  <c r="E111" i="42"/>
  <c r="E110" i="42"/>
  <c r="E109" i="42"/>
  <c r="E108" i="42"/>
  <c r="E107" i="42"/>
  <c r="E106" i="42"/>
  <c r="E105" i="42"/>
  <c r="E104" i="42"/>
  <c r="E103" i="42"/>
  <c r="E102" i="42"/>
  <c r="E101" i="42"/>
  <c r="E100" i="42"/>
  <c r="E99" i="42"/>
  <c r="E98" i="42"/>
  <c r="E97" i="42"/>
  <c r="E96" i="42"/>
  <c r="E95" i="42"/>
  <c r="D94" i="42"/>
  <c r="D142" i="42" s="1"/>
  <c r="E94" i="42"/>
  <c r="E92" i="42"/>
  <c r="E91" i="42"/>
  <c r="E90" i="42"/>
  <c r="E89" i="42"/>
  <c r="C88" i="42"/>
  <c r="E86" i="42"/>
  <c r="E84" i="42"/>
  <c r="E82" i="42"/>
  <c r="E80" i="42"/>
  <c r="E78" i="42"/>
  <c r="E76" i="42"/>
  <c r="E73" i="42"/>
  <c r="E71" i="42"/>
  <c r="E70" i="42"/>
  <c r="E68" i="42"/>
  <c r="E66" i="42"/>
  <c r="E64" i="42"/>
  <c r="E62" i="42"/>
  <c r="E60" i="42"/>
  <c r="E58" i="42"/>
  <c r="E54" i="42"/>
  <c r="E53" i="42"/>
  <c r="E51" i="42"/>
  <c r="E48" i="42"/>
  <c r="E46" i="42"/>
  <c r="E45" i="42"/>
  <c r="E43" i="42"/>
  <c r="E42" i="42"/>
  <c r="E39" i="42"/>
  <c r="E37" i="42"/>
  <c r="E34" i="42"/>
  <c r="E32" i="42"/>
  <c r="E30" i="42"/>
  <c r="E28" i="42"/>
  <c r="E26" i="42"/>
  <c r="E21" i="42"/>
  <c r="E18" i="42"/>
  <c r="E17" i="42"/>
  <c r="E16" i="42"/>
  <c r="E15" i="42"/>
  <c r="E14" i="42"/>
  <c r="E12" i="42"/>
  <c r="E11" i="42"/>
  <c r="E9" i="42"/>
  <c r="E32" i="29"/>
  <c r="I14" i="29"/>
  <c r="D36" i="29"/>
  <c r="D16" i="29"/>
  <c r="H16" i="29"/>
  <c r="F16" i="29"/>
  <c r="E16" i="29"/>
  <c r="D53" i="11"/>
  <c r="E40" i="4"/>
  <c r="E30" i="4"/>
  <c r="I19" i="29"/>
  <c r="D17" i="41"/>
  <c r="D22" i="41"/>
  <c r="D21" i="41"/>
  <c r="D20" i="41"/>
  <c r="D44" i="41"/>
  <c r="D25" i="41"/>
  <c r="D24" i="41"/>
  <c r="D16" i="41"/>
  <c r="D15" i="41"/>
  <c r="D14" i="41"/>
  <c r="F17" i="31"/>
  <c r="F13" i="31"/>
  <c r="I24" i="29"/>
  <c r="I25" i="31"/>
  <c r="I43" i="31" s="1"/>
  <c r="H25" i="31"/>
  <c r="F25" i="31"/>
  <c r="K39" i="31"/>
  <c r="K34" i="31"/>
  <c r="K33" i="31"/>
  <c r="K32" i="31"/>
  <c r="K31" i="31"/>
  <c r="K30" i="31"/>
  <c r="K29" i="31"/>
  <c r="K28" i="31"/>
  <c r="K27" i="31"/>
  <c r="K26" i="31"/>
  <c r="I13" i="31"/>
  <c r="I34" i="29"/>
  <c r="B11" i="20"/>
  <c r="B20" i="20" s="1"/>
  <c r="C12" i="20" s="1"/>
  <c r="H72" i="29"/>
  <c r="F72" i="29"/>
  <c r="I70" i="29"/>
  <c r="I52" i="29"/>
  <c r="I26" i="29"/>
  <c r="I28" i="29"/>
  <c r="I38" i="29"/>
  <c r="I37" i="29"/>
  <c r="I33" i="29"/>
  <c r="I23" i="29"/>
  <c r="I22" i="29"/>
  <c r="I21" i="29"/>
  <c r="I18" i="29"/>
  <c r="I17" i="29"/>
  <c r="I12" i="29"/>
  <c r="H32" i="29"/>
  <c r="I20" i="29"/>
  <c r="D59" i="15"/>
  <c r="I209" i="37"/>
  <c r="I150" i="37"/>
  <c r="I117" i="37"/>
  <c r="I93" i="37"/>
  <c r="D63" i="15"/>
  <c r="I130" i="37"/>
  <c r="I144" i="37" s="1"/>
  <c r="D13" i="41"/>
  <c r="D12" i="41"/>
  <c r="D11" i="41"/>
  <c r="D19" i="41"/>
  <c r="D18" i="41"/>
  <c r="D10" i="41"/>
  <c r="D9" i="41"/>
  <c r="D8" i="41"/>
  <c r="C49" i="41"/>
  <c r="B49" i="41"/>
  <c r="E43" i="31"/>
  <c r="I80" i="37"/>
  <c r="I112" i="37"/>
  <c r="I157" i="37"/>
  <c r="I163" i="37"/>
  <c r="D37" i="15"/>
  <c r="I69" i="29"/>
  <c r="C43" i="31"/>
  <c r="I63" i="29"/>
  <c r="I62" i="29"/>
  <c r="I67" i="29"/>
  <c r="I65" i="29"/>
  <c r="I49" i="29"/>
  <c r="I55" i="29"/>
  <c r="I59" i="29"/>
  <c r="I58" i="29"/>
  <c r="I57" i="29" s="1"/>
  <c r="I53" i="29"/>
  <c r="I47" i="29"/>
  <c r="D52" i="15"/>
  <c r="D16" i="15"/>
  <c r="E104" i="4"/>
  <c r="E101" i="4"/>
  <c r="E75" i="4"/>
  <c r="E32" i="4"/>
  <c r="F20" i="31"/>
  <c r="K20" i="31" s="1"/>
  <c r="K22" i="31"/>
  <c r="K21" i="31"/>
  <c r="K19" i="31"/>
  <c r="K18" i="31"/>
  <c r="K23" i="31"/>
  <c r="E156" i="4"/>
  <c r="E151" i="4"/>
  <c r="E147" i="4"/>
  <c r="E144" i="4"/>
  <c r="E139" i="4"/>
  <c r="E134" i="4"/>
  <c r="E131" i="4"/>
  <c r="E129" i="4"/>
  <c r="E122" i="4"/>
  <c r="E118" i="4"/>
  <c r="E111" i="4"/>
  <c r="E97" i="4"/>
  <c r="E87" i="4"/>
  <c r="E80" i="4"/>
  <c r="E69" i="4"/>
  <c r="E61" i="4"/>
  <c r="E54" i="4"/>
  <c r="E36" i="4"/>
  <c r="E46" i="4"/>
  <c r="E20" i="4"/>
  <c r="E15" i="4"/>
  <c r="E12" i="4"/>
  <c r="D33" i="15"/>
  <c r="K15" i="31"/>
  <c r="K14" i="31"/>
  <c r="J43" i="31"/>
  <c r="G43" i="31"/>
  <c r="D43" i="31"/>
  <c r="K16" i="31"/>
  <c r="K12" i="31"/>
  <c r="K11" i="31"/>
  <c r="D61" i="29"/>
  <c r="E57" i="29"/>
  <c r="D57" i="29"/>
  <c r="E51" i="29"/>
  <c r="D51" i="29"/>
  <c r="F36" i="29"/>
  <c r="B10" i="24"/>
  <c r="B15" i="24"/>
  <c r="B21" i="24" s="1"/>
  <c r="B11" i="21"/>
  <c r="D11" i="15"/>
  <c r="B25" i="21"/>
  <c r="K24" i="31"/>
  <c r="D32" i="29"/>
  <c r="E11" i="29"/>
  <c r="I13" i="29"/>
  <c r="E50" i="42"/>
  <c r="D11" i="29"/>
  <c r="H43" i="31"/>
  <c r="K13" i="31"/>
  <c r="D41" i="15" l="1"/>
  <c r="E30" i="15"/>
  <c r="E16" i="15"/>
  <c r="C11" i="20"/>
  <c r="H40" i="29"/>
  <c r="H76" i="29" s="1"/>
  <c r="E40" i="29"/>
  <c r="F40" i="29"/>
  <c r="I61" i="29"/>
  <c r="D72" i="29"/>
  <c r="I32" i="29"/>
  <c r="D40" i="29"/>
  <c r="K25" i="31"/>
  <c r="K43" i="31" s="1"/>
  <c r="F43" i="31"/>
  <c r="F76" i="29"/>
  <c r="E72" i="29"/>
  <c r="I16" i="29"/>
  <c r="I36" i="29"/>
  <c r="I51" i="29"/>
  <c r="I72" i="29" s="1"/>
  <c r="I11" i="29"/>
  <c r="D77" i="15"/>
  <c r="D49" i="41"/>
  <c r="I118" i="37"/>
  <c r="E143" i="4"/>
  <c r="E100" i="4"/>
  <c r="E53" i="4"/>
  <c r="E11" i="4"/>
  <c r="C16" i="20"/>
  <c r="D11" i="11"/>
  <c r="D61" i="11" s="1"/>
  <c r="E13" i="11" s="1"/>
  <c r="E88" i="42"/>
  <c r="E142" i="42" s="1"/>
  <c r="C142" i="42"/>
  <c r="I100" i="37"/>
  <c r="I228" i="37" s="1"/>
  <c r="C13" i="20"/>
  <c r="E33" i="15"/>
  <c r="C14" i="20"/>
  <c r="C18" i="20"/>
  <c r="C19" i="20"/>
  <c r="D76" i="29" l="1"/>
  <c r="I40" i="29"/>
  <c r="I76" i="29" s="1"/>
  <c r="E76" i="29"/>
  <c r="E74" i="15"/>
  <c r="E48" i="15"/>
  <c r="E71" i="15"/>
  <c r="E59" i="15"/>
  <c r="E52" i="15"/>
  <c r="E68" i="15"/>
  <c r="E50" i="15"/>
  <c r="E63" i="15"/>
  <c r="E11" i="15"/>
  <c r="E161" i="4"/>
  <c r="F53" i="4" s="1"/>
  <c r="C20" i="20"/>
  <c r="E22" i="11"/>
  <c r="E28" i="15"/>
  <c r="D81" i="15"/>
  <c r="E26" i="15"/>
  <c r="E37" i="15"/>
  <c r="E53" i="11"/>
  <c r="E28" i="11"/>
  <c r="E41" i="11"/>
  <c r="E11" i="11"/>
  <c r="E41" i="15" l="1"/>
  <c r="F143" i="4"/>
  <c r="F11" i="4"/>
  <c r="F100" i="4"/>
  <c r="E61" i="11"/>
  <c r="F161" i="4" l="1"/>
</calcChain>
</file>

<file path=xl/sharedStrings.xml><?xml version="1.0" encoding="utf-8"?>
<sst xmlns="http://schemas.openxmlformats.org/spreadsheetml/2006/main" count="1264" uniqueCount="796">
  <si>
    <t>( PESOS)</t>
  </si>
  <si>
    <t>C   A   P   Í   T   U   L   O   S</t>
  </si>
  <si>
    <t>CLAVE / RAMO</t>
  </si>
  <si>
    <t>TOTAL</t>
  </si>
  <si>
    <t>01</t>
  </si>
  <si>
    <t>02</t>
  </si>
  <si>
    <t>03</t>
  </si>
  <si>
    <t>04</t>
  </si>
  <si>
    <t>GOBIERNO</t>
  </si>
  <si>
    <t>05</t>
  </si>
  <si>
    <t>06</t>
  </si>
  <si>
    <t>07</t>
  </si>
  <si>
    <t>08</t>
  </si>
  <si>
    <t>09</t>
  </si>
  <si>
    <t>T O T A L</t>
  </si>
  <si>
    <t>(PESOS)</t>
  </si>
  <si>
    <t>C O N C E P T O</t>
  </si>
  <si>
    <t>I M P O R T E</t>
  </si>
  <si>
    <t>%</t>
  </si>
  <si>
    <t>PRESUPUESTO ESTATAL</t>
  </si>
  <si>
    <t>PRESUPUESTO FEDERALIZADO</t>
  </si>
  <si>
    <t>IMPORTE</t>
  </si>
  <si>
    <t>RELACIÓN</t>
  </si>
  <si>
    <t>AL GASTO</t>
  </si>
  <si>
    <t>GASTO NO PROGRAMABLE</t>
  </si>
  <si>
    <t>TOTAL PRESUPUESTO DE EGRESOS</t>
  </si>
  <si>
    <t>C   A   P   I   T   U   L   O   S</t>
  </si>
  <si>
    <t xml:space="preserve">          ESTATAL</t>
  </si>
  <si>
    <t xml:space="preserve">          MUNICIPAL</t>
  </si>
  <si>
    <t>DIVERSOS CONVENIOS FEDERALES</t>
  </si>
  <si>
    <t>FONDO DE APORTACIONES MÚLTIPLES (FAM):</t>
  </si>
  <si>
    <t>CLASIFICACIÓN ECONÓMICA</t>
  </si>
  <si>
    <t>FONDO DE APORTACIONES PARA LA EDUCACIÓN TECNOLÓGICA Y DE ADULTOS (FAETA)</t>
  </si>
  <si>
    <t>ENTIDADES</t>
  </si>
  <si>
    <t>CLAVE</t>
  </si>
  <si>
    <t>TOTAL PRESUPUESTO EGRESOS</t>
  </si>
  <si>
    <t>DESARROLLO SOCIAL</t>
  </si>
  <si>
    <t>OTRAS</t>
  </si>
  <si>
    <t xml:space="preserve">   GASTO DE FUNCIONAMIENTO</t>
  </si>
  <si>
    <t xml:space="preserve">   DEUDA PÚBLICA</t>
  </si>
  <si>
    <t xml:space="preserve">   FONDO DE APORTACIONES PARA LOS SERVICIOS DE SALUD (FASSA)</t>
  </si>
  <si>
    <t xml:space="preserve">   FONDO DE APORTACIONES PARA LA INFRAESTRUCTURA SOCIAL (FAIS)</t>
  </si>
  <si>
    <t xml:space="preserve">   FONDO DE APORTACIONES PARA EL FORTALECIMIENTO DE LOS MUNICIPIOS </t>
  </si>
  <si>
    <t xml:space="preserve">   FONDO DE APORTACIONES MULTIPLES (FAM)</t>
  </si>
  <si>
    <t>ASISTENCIA SOCIAL</t>
  </si>
  <si>
    <t xml:space="preserve">   FONDO DE APORTACIONES PARA LA EDUCACIÓN TECNOLÓGICA </t>
  </si>
  <si>
    <r>
      <t xml:space="preserve">   </t>
    </r>
    <r>
      <rPr>
        <b/>
        <sz val="10"/>
        <rFont val="Arial"/>
        <family val="2"/>
      </rPr>
      <t>Y DE ADULTOS (FAETA)</t>
    </r>
  </si>
  <si>
    <t>EDUCACIÓN TECNOLOGICA</t>
  </si>
  <si>
    <t>EDUCACIÓN DE ADULTOS</t>
  </si>
  <si>
    <t xml:space="preserve">   FONDO DE APORTACIONES PARA LA SEGURIDAD PÚBLICA DE LOS ESTADOS</t>
  </si>
  <si>
    <t xml:space="preserve">   FONDO DE APORTACIONES PARA EL FORTALECIMIENTO DE LAS ENTIDADES</t>
  </si>
  <si>
    <t xml:space="preserve">   RAMO 33</t>
  </si>
  <si>
    <r>
      <t>ESTATAL</t>
    </r>
    <r>
      <rPr>
        <b/>
        <sz val="10"/>
        <rFont val="Arial"/>
        <family val="2"/>
      </rPr>
      <t xml:space="preserve">        </t>
    </r>
  </si>
  <si>
    <t xml:space="preserve">MUNICIPAL    </t>
  </si>
  <si>
    <t>1.6</t>
  </si>
  <si>
    <t>1.8</t>
  </si>
  <si>
    <t xml:space="preserve">   DIVERSOS CONVENIOS FEDERALES                         </t>
  </si>
  <si>
    <t xml:space="preserve">SERVICIOS PERSONALES              </t>
  </si>
  <si>
    <t xml:space="preserve">MATERIALES Y SUMINISTROS       </t>
  </si>
  <si>
    <t xml:space="preserve">SERVICIOS GENERALES               </t>
  </si>
  <si>
    <t xml:space="preserve">   TRANSFERENCIAS, ASIGNACIONES, SUBSIDIOS Y OTRAS AYUDAS </t>
  </si>
  <si>
    <t xml:space="preserve">   BIENES MUEBLES, INMUEBLES E INTANGIBLES             </t>
  </si>
  <si>
    <t xml:space="preserve">   INVERSIÓN PUBLICA          </t>
  </si>
  <si>
    <t xml:space="preserve">FONDO CAMPECHE      </t>
  </si>
  <si>
    <t xml:space="preserve">2% SOBRE NÓMINA     </t>
  </si>
  <si>
    <t xml:space="preserve">   PARTICIPACIONES  Y APORTACIONES       </t>
  </si>
  <si>
    <t xml:space="preserve">JUSTICIA     </t>
  </si>
  <si>
    <t xml:space="preserve">RELACIONES EXTERIORES       </t>
  </si>
  <si>
    <t xml:space="preserve">ASUNTOS FINANCIEROS Y HACENDARIOS      </t>
  </si>
  <si>
    <t xml:space="preserve">DEFENSA      </t>
  </si>
  <si>
    <t xml:space="preserve">INVESTIGACION FUNDAMENTAL (BASICA)      </t>
  </si>
  <si>
    <t xml:space="preserve">OTROS SERVICIOS GENERALES    </t>
  </si>
  <si>
    <t xml:space="preserve">VIVIENDA Y SERVICIOS A LA COMUNIDAD     </t>
  </si>
  <si>
    <t xml:space="preserve">SALUD      </t>
  </si>
  <si>
    <t xml:space="preserve">OTROS ASUNTOS SOCIALES       </t>
  </si>
  <si>
    <t xml:space="preserve">AGROPECUARIA, SILVICULTURA, PESCA Y CAZA      </t>
  </si>
  <si>
    <t xml:space="preserve">COMBUSTIBLES Y ENERGIA      </t>
  </si>
  <si>
    <t xml:space="preserve">COMUNICACIONES      </t>
  </si>
  <si>
    <t xml:space="preserve">TURISMO      </t>
  </si>
  <si>
    <t xml:space="preserve">TRANSACCIONES DE LA DEUDA PUBLICA / COSTO FINANCIERO DE LA DEUDA          </t>
  </si>
  <si>
    <t xml:space="preserve"> ADEUDOS DE EJERCICIOS FISCALES ANTERIORES        </t>
  </si>
  <si>
    <t xml:space="preserve">GASTO PROGRAMABLE     </t>
  </si>
  <si>
    <t xml:space="preserve">DESARROLLO MUNICIPAL     </t>
  </si>
  <si>
    <t xml:space="preserve">A D E F A S     </t>
  </si>
  <si>
    <t xml:space="preserve">   Y DEL D.F. (FASP)</t>
  </si>
  <si>
    <t>ORGANISMOS PÚBLICOS AUTÓNOMOS</t>
  </si>
  <si>
    <t>DEPENDENCIAS Y ORGANOS ADMINISTRATIVOS DESCONCENTRADOS</t>
  </si>
  <si>
    <t>ORGANISMOS DESCENTRALIZADOS</t>
  </si>
  <si>
    <t>MUNICIPIOS</t>
  </si>
  <si>
    <t xml:space="preserve">PODERES LEGISLATIVO Y JUDICIAL </t>
  </si>
  <si>
    <t>FIDEICOMISO FOFAECAM</t>
  </si>
  <si>
    <t>A N E X O   9</t>
  </si>
  <si>
    <t>A N E X O  10</t>
  </si>
  <si>
    <t>A N E X O     11</t>
  </si>
  <si>
    <t>PODER EJECUTIVO</t>
  </si>
  <si>
    <t>SECRETARÍA DE GOBIERNO</t>
  </si>
  <si>
    <t>SECRETARÍA DE LA CONTRALORÍA</t>
  </si>
  <si>
    <t>SECRETARÍA DE DESARROLLO RURAL</t>
  </si>
  <si>
    <t>SECRETARÍA DE PESCA Y ACUACULTURA</t>
  </si>
  <si>
    <t>SECRETARÍA DE EDUCACIÓN</t>
  </si>
  <si>
    <t>SECRETARÍA DE SALUD</t>
  </si>
  <si>
    <t>PODER LEGISLATIVO</t>
  </si>
  <si>
    <t>PODER JUDICIAL</t>
  </si>
  <si>
    <t>JUNTA ESTATAL DE ASISTENCIA PRIVADA</t>
  </si>
  <si>
    <t>23</t>
  </si>
  <si>
    <t>27</t>
  </si>
  <si>
    <t>GASTO PROGRAMABLE</t>
  </si>
  <si>
    <t>Monto</t>
  </si>
  <si>
    <t>Servicios Personales</t>
  </si>
  <si>
    <t>Materiales y suministros</t>
  </si>
  <si>
    <t>Servicios Generales</t>
  </si>
  <si>
    <t>Transferencias</t>
  </si>
  <si>
    <t>Bienes Muebles e Inmuebles</t>
  </si>
  <si>
    <t>Subtotal</t>
  </si>
  <si>
    <t xml:space="preserve">          Auditoría Superior del Estado</t>
  </si>
  <si>
    <t>Materiales y Suministros</t>
  </si>
  <si>
    <t xml:space="preserve">          Sala Administrativa</t>
  </si>
  <si>
    <t>Instituto Electoral del Estado de Campeche</t>
  </si>
  <si>
    <t>Comisión de Derechos Humanos del Estado de Campeche</t>
  </si>
  <si>
    <t>Comisión de Transparencia y Acceso a la Información Pública del Estado de Campeche</t>
  </si>
  <si>
    <t>Universidad Autónoma de Campeche</t>
  </si>
  <si>
    <t>Universidad Autónoma de Carmen</t>
  </si>
  <si>
    <t>Instituto Campechano</t>
  </si>
  <si>
    <t>Junta Estatal de Asistencia Privada</t>
  </si>
  <si>
    <t>Instituto Estatal del Transporte</t>
  </si>
  <si>
    <t>Fundación Pablo García</t>
  </si>
  <si>
    <t>Instituto Estatal para el Fomento de las Actividades Artesanales en Campeche</t>
  </si>
  <si>
    <t>Instituto Tecnológico Superior de Escárcega</t>
  </si>
  <si>
    <t>Instituto Tecnológico Superior de Champotón</t>
  </si>
  <si>
    <t>CONCEPTO</t>
  </si>
  <si>
    <t>Fondo de Extracción de Hidrocarburos</t>
  </si>
  <si>
    <t>Subsidio Estatal a Juntas, comisarías y Agencias</t>
  </si>
  <si>
    <t>Municipios</t>
  </si>
  <si>
    <t>Importe</t>
  </si>
  <si>
    <t>Fideicomiso de Inversión del 2% Sobre Nómina</t>
  </si>
  <si>
    <t>Fondo Campeche</t>
  </si>
  <si>
    <t>Fideicomiso “Fondo de Fomento Agropecuario del Estado de Campeche” (FOFAECAM)</t>
  </si>
  <si>
    <t>CONCEPTO Ramo 33</t>
  </si>
  <si>
    <t>II. Fondo de Aportaciones para los Servicios de Salud</t>
  </si>
  <si>
    <t>III. Fondo de Aportaciones para la Infraestructura Social</t>
  </si>
  <si>
    <t>V. Fondo de Aportaciones Múltiples</t>
  </si>
  <si>
    <t>VI. Fondo de Aportaciones para la Educación Tecnológica y de Adultos</t>
  </si>
  <si>
    <t>Educación Tecnológica</t>
  </si>
  <si>
    <t>Educación de Adultos</t>
  </si>
  <si>
    <t>VII. Fondo de Aportaciones para la Seguridad Pública de los Estados y del D.F.</t>
  </si>
  <si>
    <t>VIII. Fondo de aportaciones para el Fortalecimiento de las Entidades Federativas</t>
  </si>
  <si>
    <t>Obras públicas</t>
  </si>
  <si>
    <t>De (pesos)</t>
  </si>
  <si>
    <t>Hasta (pesos)</t>
  </si>
  <si>
    <t>Monto máximo total de cada obra que podrá adjudicarse directamente</t>
  </si>
  <si>
    <t>Monto máximo total de cada obra que podrá adjudicarse mediante invitación a cuando menos tres contratistas</t>
  </si>
  <si>
    <t>Licitación pública</t>
  </si>
  <si>
    <t>En adelante</t>
  </si>
  <si>
    <t>Adquisiciones, arrendamientos y prestación de servicios</t>
  </si>
  <si>
    <t>Monto Máximo total de cada operación que podrá adjudicarse directamente</t>
  </si>
  <si>
    <t>Monto máximo total de cada operación que podrá adjudicarse habiendo convocado, a cuando menos tres proveedores</t>
  </si>
  <si>
    <t xml:space="preserve">GOBIERNO GENERAL ESTATAL </t>
  </si>
  <si>
    <t>Oficina del Gobernador</t>
  </si>
  <si>
    <t>ENTIDADES PARAESTATALES Y FIDEICOMISOS NO EMPRESARIALES Y NO FINANCIEROS</t>
  </si>
  <si>
    <t>Instituto de Acceso a la Justicia del Estado de Campeche</t>
  </si>
  <si>
    <t>Comisión Estatal de Desarrollo de Suelo y Vivienda</t>
  </si>
  <si>
    <t>A N E X O 7</t>
  </si>
  <si>
    <t>A N E X O 6</t>
  </si>
  <si>
    <t>A N E X O 4.A</t>
  </si>
  <si>
    <t>INVERSIONES FINANCIERAS PARA
EL FORTALECIMIENTO ECONÓMICO</t>
  </si>
  <si>
    <t>RECURSOS PREVISTOS PARA MEZCLA
CON PROGRAMAS MIPYMES</t>
  </si>
  <si>
    <t>A N E X O 4.B</t>
  </si>
  <si>
    <t>A N E X O 3.A</t>
  </si>
  <si>
    <t>A N E X O 3.B</t>
  </si>
  <si>
    <t>A N E X O  2</t>
  </si>
  <si>
    <t>A N E X O  1</t>
  </si>
  <si>
    <t>GASTO PROGRAMABLE Y NO PROGRAMABLE</t>
  </si>
  <si>
    <t>2’750,001</t>
  </si>
  <si>
    <t>1’500,001</t>
  </si>
  <si>
    <t>DEUDA PÚBLICA</t>
  </si>
  <si>
    <t>COSTO FINANCIERO DE LA DEUDA</t>
  </si>
  <si>
    <t>PARTICIPACIONES Y TRANSFERENCIAS A MUNICIPIOS</t>
  </si>
  <si>
    <t>Total</t>
  </si>
  <si>
    <t xml:space="preserve"> Financiamiento a partidos</t>
  </si>
  <si>
    <t xml:space="preserve">     Calakmul</t>
  </si>
  <si>
    <t xml:space="preserve">     Calkiní</t>
  </si>
  <si>
    <t xml:space="preserve">     Campeche</t>
  </si>
  <si>
    <t xml:space="preserve">     Candelaria</t>
  </si>
  <si>
    <t xml:space="preserve">     Carmen</t>
  </si>
  <si>
    <t xml:space="preserve">     Champotón</t>
  </si>
  <si>
    <t xml:space="preserve">     Escárcega</t>
  </si>
  <si>
    <t xml:space="preserve">     Hecelchakán</t>
  </si>
  <si>
    <t xml:space="preserve">     Hopelchén</t>
  </si>
  <si>
    <t xml:space="preserve">     Palizada</t>
  </si>
  <si>
    <t xml:space="preserve">     Tenabo</t>
  </si>
  <si>
    <t>Consejo Estatal de Población de Campeche</t>
  </si>
  <si>
    <t>Coordinación General de Seguridad Pública, Vialidad y Transporte del Estado de Campeche</t>
  </si>
  <si>
    <t>Patronato para la Reincorporación Social por el Empleo del Estado de Campeche</t>
  </si>
  <si>
    <t>Colegio de Estudios Científicos y Tecnológicos del Estado de Campeche</t>
  </si>
  <si>
    <t>Instituto de Capacitación para el Trabajo del Estado de Campeche</t>
  </si>
  <si>
    <t>Colegio de Bachilleres del Estado de Campeche</t>
  </si>
  <si>
    <t>Universidad Tecnológica de Campeche</t>
  </si>
  <si>
    <t>Colegio de Educación Profesional Técnica del Estado de Campeche</t>
  </si>
  <si>
    <t>Instituto Estatal de la Educación para los Adultos del Estado de Campeche</t>
  </si>
  <si>
    <t>Instituto de la Infraestructura Física Educativa del Estado de Campeche</t>
  </si>
  <si>
    <t>Promotora de Eventos Artísticos, Culturales y de Convenciones del Estado de Campeche</t>
  </si>
  <si>
    <t>Sistema para el Desarrollo Integral de la Familia del Estado de Campeche</t>
  </si>
  <si>
    <t>Instituto del Deporte del Estado del Estado de Campeche</t>
  </si>
  <si>
    <t>Instituto de la Mujer del Estado de Campeche</t>
  </si>
  <si>
    <t>Instituto de la Juventud del Estado de Campeche</t>
  </si>
  <si>
    <t>Hospital Psiquiátrico de Campeche</t>
  </si>
  <si>
    <t>Comisión de Agua Potable y Alcantarillado del Estado de Campeche</t>
  </si>
  <si>
    <t>Sistema de Televisión y Radio de Campeche</t>
  </si>
  <si>
    <t>Instituto de Información Estadística, Geográfica y Catastral del Estado de Campeche</t>
  </si>
  <si>
    <t>Instituto de Seguridad y Servicios Sociales de los Trabajadores del Estado de Campeche</t>
  </si>
  <si>
    <t>Instituto de Lenguas Indígenas del Estado de Campeche</t>
  </si>
  <si>
    <t>ADEUDOS FISCALES DE EJERCICIOS ANTERIORES</t>
  </si>
  <si>
    <t xml:space="preserve"> COSTO FINANCIERO DE LA DEUDA PÚBLICA</t>
  </si>
  <si>
    <t>Secretaría de  Gobierno</t>
  </si>
  <si>
    <t>Secretaría de Cultura</t>
  </si>
  <si>
    <t>Secretaría de Finanzas</t>
  </si>
  <si>
    <t>Secretaría de la Contraloría</t>
  </si>
  <si>
    <t>Secretaria de Desarrollo Rural</t>
  </si>
  <si>
    <t>Secretaría de Pesca y Acuacultura</t>
  </si>
  <si>
    <t>Secretaría de Educación</t>
  </si>
  <si>
    <t>Secretaría de Turismo</t>
  </si>
  <si>
    <t>Secretaría de Administración e Innovación Gubernamental</t>
  </si>
  <si>
    <t>TIPO</t>
  </si>
  <si>
    <t>CAPITAL</t>
  </si>
  <si>
    <t>INTERESES</t>
  </si>
  <si>
    <t xml:space="preserve">     Adeudos de Ejercicios Fiscales Anteriores</t>
  </si>
  <si>
    <t xml:space="preserve">     Costo de Financiamiento de la Deuda</t>
  </si>
  <si>
    <t xml:space="preserve">          Capital</t>
  </si>
  <si>
    <t xml:space="preserve">          Intereses</t>
  </si>
  <si>
    <t>FINANCIAMIENTO RECURSO ESTATAL</t>
  </si>
  <si>
    <t>BANCA COMERCIAL</t>
  </si>
  <si>
    <t>BANCA DE DESARROLLO</t>
  </si>
  <si>
    <t>EMISIONES BURSÁTILES (BONOS CUPÓN CERO)</t>
  </si>
  <si>
    <t xml:space="preserve">       Otras Funciones</t>
  </si>
  <si>
    <t>IV. Fondo de Aportaciones para el Fortalecimiento de los Municipios y de las Demarcaciones Territoriales del D.F.</t>
  </si>
  <si>
    <t xml:space="preserve">   Y DE LAS DEMARCACIONES TERRITORIALES DEL D.F. (FORTAMUN)</t>
  </si>
  <si>
    <t xml:space="preserve">   FEDERATIVAS (FAFEF)</t>
  </si>
  <si>
    <t>Universidad Tecnológica de Candelaria</t>
  </si>
  <si>
    <t>FIDEICOMISOS FINANCIEROS PUBLICOS CON PARTICIPACION ESTATAL MAYORITARIA</t>
  </si>
  <si>
    <t>SECTOR PUBLICO MUNICIPAL</t>
  </si>
  <si>
    <t>A N E X O  8. A</t>
  </si>
  <si>
    <t>GASTO
CORRIENTE</t>
  </si>
  <si>
    <t>GASTO DE
CAPITAL</t>
  </si>
  <si>
    <t>CLASIFICACIÓN ECONÓMICA POR TIPO DE GASTO Y FUENTE DE FINANCIAMIENTO</t>
  </si>
  <si>
    <t xml:space="preserve">TOTAL </t>
  </si>
  <si>
    <t>A N E X O 5.A</t>
  </si>
  <si>
    <t>A N E X O 5.B</t>
  </si>
  <si>
    <t>MONTO ORIGINAL</t>
  </si>
  <si>
    <t>AFECTACIÓN</t>
  </si>
  <si>
    <t>DEUDA DIRECTA</t>
  </si>
  <si>
    <t>EMISIONES BURSÁTILES</t>
  </si>
  <si>
    <t>A N E X O 5.C</t>
  </si>
  <si>
    <t xml:space="preserve"> COSTO DE FINANCIAMIENTO DE LA DEUDA</t>
  </si>
  <si>
    <t>PORCENTAJE CONTRA
TOTAL DEL 
PRESUPUESTO</t>
  </si>
  <si>
    <t xml:space="preserve">          ESTATAL </t>
  </si>
  <si>
    <t xml:space="preserve">FONDO DE APORTACIONES PARA LA SEGURIDAD PÚBLICA DE LOS ESTADOS Y DEL D.F (FASP) </t>
  </si>
  <si>
    <t>GASTO ESTATAL EN SU 
CLASIFICACION ADMINISTRATIVA</t>
  </si>
  <si>
    <t>CLASIFICACIÓN ECONÓMICO ADMINISTRATIVO GASTO ESTATAL POR RAMO</t>
  </si>
  <si>
    <t>COSTO DE LA DEUDA POR TIPO DE OBLIGACIÓN</t>
  </si>
  <si>
    <t>Adeudo fiscales de ejercicios anteriores</t>
  </si>
  <si>
    <t xml:space="preserve"> Costo financiero de la deuda pública</t>
  </si>
  <si>
    <t>Fondos y Fideicomisos Públicos</t>
  </si>
  <si>
    <t>Participaciones y Transferencias a Municipios</t>
  </si>
  <si>
    <t>A N E X O  8. B</t>
  </si>
  <si>
    <t>FONDO DE APORTACIONES PARA EL FORTALECIMIENTO DE LOS MUNICIPIOS Y DE DEMARCACIONES TERRITORIALES DEL D.F (FORTAMUN)</t>
  </si>
  <si>
    <t xml:space="preserve">FONDO DE APORTACIONES PARA DEL FORTALECIMIENTO DE LAS ENTIDADES FEDERATIVAS (FAFEF)  </t>
  </si>
  <si>
    <t xml:space="preserve">          EDUCACIÓN TECNOLÓGICA</t>
  </si>
  <si>
    <t xml:space="preserve">          EDUCACIÓN DE ADULTOS</t>
  </si>
  <si>
    <t>FUENTE</t>
  </si>
  <si>
    <t>AMORTIZACION DE
LA DEUDA Y 
DISMINUCION DE
PASIVOS</t>
  </si>
  <si>
    <t>Promotora para la Conservación y Desarrollo Sustentable del Estado de Campeche</t>
  </si>
  <si>
    <t>TRIBUNAL ELECTORAL DEL ESTADO DE CAMPECHE</t>
  </si>
  <si>
    <t xml:space="preserve">TRANSPORTE        </t>
  </si>
  <si>
    <t>SEGURIDAD NACIONAL</t>
  </si>
  <si>
    <t>SANEAMIENTO DEL SISTEMA FINANCIERO</t>
  </si>
  <si>
    <t>FINALIDAD</t>
  </si>
  <si>
    <t>FONDO DE APORTACIONES DE NOMINA EDUCATIVA Y GASTO OPERATIVO (FONE)</t>
  </si>
  <si>
    <t xml:space="preserve">   FONDO DE APORTACIONES DE NOMINA EDUCATIVA Y GASTO OPERATIVO (FONE)</t>
  </si>
  <si>
    <r>
      <t xml:space="preserve">I. 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Fondo de Aportaciones para la Nómina Educativa y Gasto Operativo</t>
    </r>
  </si>
  <si>
    <t>Tribunal Electoral del Estado de Campeche.</t>
  </si>
  <si>
    <t>NÚMERO DE CRÉDITO</t>
  </si>
  <si>
    <t>ENDEUDAMIENTO</t>
  </si>
  <si>
    <t>FECHA</t>
  </si>
  <si>
    <t>PLAZO</t>
  </si>
  <si>
    <t>CONTRATO</t>
  </si>
  <si>
    <t>DISPOSICION</t>
  </si>
  <si>
    <t>VENCIMIENTO</t>
  </si>
  <si>
    <t>CONSOLIDADO</t>
  </si>
  <si>
    <t>DEUDA INDIRECTA</t>
  </si>
  <si>
    <t>Fondo Nacional Emprendedor</t>
  </si>
  <si>
    <t>A N E X O   12</t>
  </si>
  <si>
    <t>CAPITULO
4000</t>
  </si>
  <si>
    <t>A N E X O    13</t>
  </si>
  <si>
    <t>PROGRAMAS DE APORTACIONES FEDERALES Y CONVENIOS</t>
  </si>
  <si>
    <t xml:space="preserve">          Partido Revolucionario Institucional</t>
  </si>
  <si>
    <t xml:space="preserve">          Partido de la Revolución Democrática</t>
  </si>
  <si>
    <t xml:space="preserve">          Partido Verde Ecologista de México</t>
  </si>
  <si>
    <t xml:space="preserve">          Agrupacion Política Estatal</t>
  </si>
  <si>
    <t xml:space="preserve">         Partido Nueva Alianza</t>
  </si>
  <si>
    <t>CLASIFICACIÓN POR FONDO Y CAPITULO DE GASTO TRANSFERIDO</t>
  </si>
  <si>
    <r>
      <rPr>
        <b/>
        <sz val="12"/>
        <rFont val="Arial"/>
        <family val="2"/>
      </rPr>
      <t>NOTA:</t>
    </r>
    <r>
      <rPr>
        <sz val="12"/>
        <rFont val="Arial"/>
        <family val="2"/>
      </rPr>
      <t xml:space="preserve"> RECURSOS QUE SE TRANSFERIRIAN A LOS EJECUTORES DEL GASTO SALVO NOTIFICACIÓN EN CONTRARIO</t>
    </r>
  </si>
  <si>
    <t>ORGANO EJECUTIVO MUNICIPAL</t>
  </si>
  <si>
    <t>GOBIERNO MUNICIPAL</t>
  </si>
  <si>
    <t>GOBIERNO GENERAL MUNICIPAL</t>
  </si>
  <si>
    <t>SECTOR PÚBLICO NO FINANCIERO</t>
  </si>
  <si>
    <t>SECTOR PÚBLICO MUNICIPAL</t>
  </si>
  <si>
    <t>FIDEICOMISOS PUBLICOS</t>
  </si>
  <si>
    <t xml:space="preserve"> ENTIDADES PARAESTATALES Y FIDEICOMISOS NO EMPRESARIALES Y NO FINANCIEROS.</t>
  </si>
  <si>
    <t>GOBIERNO GENERAL ESTATAL O DEL DISTRITO FEDERAL</t>
  </si>
  <si>
    <t>SECTOR PÚBLICO DE LAS ENTIDADES FEDERATIVAS</t>
  </si>
  <si>
    <t>ORGANISMOS PUBLICOS DESCENTRALIZADOS</t>
  </si>
  <si>
    <t>GOBIERNO ESTATAL O DEL DISTRITO FEDERAL</t>
  </si>
  <si>
    <t>A N E X O  20</t>
  </si>
  <si>
    <t>ISSSTECAM</t>
  </si>
  <si>
    <t>GOBIERNO DEL ESTADO</t>
  </si>
  <si>
    <t>I.E.E.C.</t>
  </si>
  <si>
    <t>A N E X O  19</t>
  </si>
  <si>
    <t>CAPAE</t>
  </si>
  <si>
    <t>D.I.F.</t>
  </si>
  <si>
    <t>C.D.H.C</t>
  </si>
  <si>
    <t>CODESVI</t>
  </si>
  <si>
    <t>FONDO CAMPECHE</t>
  </si>
  <si>
    <t>FEFICAM</t>
  </si>
  <si>
    <t>FIDEICOMISO 2%</t>
  </si>
  <si>
    <t>SUTGESE</t>
  </si>
  <si>
    <t>TRIBUNAL ELECTORAL</t>
  </si>
  <si>
    <t>JUBILADOS GOB.EDO.</t>
  </si>
  <si>
    <t>ESTATAL</t>
  </si>
  <si>
    <t>FEDERAL</t>
  </si>
  <si>
    <t>A P A Z U</t>
  </si>
  <si>
    <t>P R O S S A P Y S</t>
  </si>
  <si>
    <t>AGUA LIMPIA</t>
  </si>
  <si>
    <t>SEGURO POPULAR</t>
  </si>
  <si>
    <t>Archivo General del Estado de Campeche</t>
  </si>
  <si>
    <t>Organos Administrativos Desconcentrados</t>
  </si>
  <si>
    <t>Secretaría de Planeación</t>
  </si>
  <si>
    <t>Secretaria de Salud</t>
  </si>
  <si>
    <t>Organo Administrativo Desconcentrado</t>
  </si>
  <si>
    <t>Secretaria de Desarrollo Social y Humano</t>
  </si>
  <si>
    <t>Comisión de Arbitraje Médico del Estado de Campeche</t>
  </si>
  <si>
    <t>Consejo Estatal de Seguridad Pública en el Estado de Campeche</t>
  </si>
  <si>
    <t>Secretaría de Desarrollo Económico</t>
  </si>
  <si>
    <t>Secretaría de Desarrollo Energético Sustentable</t>
  </si>
  <si>
    <t>Secretaría de Medio Ambiente y Recursos Naturales</t>
  </si>
  <si>
    <t>Secretaría de Desarrollo Urbano, Obras Públicas e Infraestructura</t>
  </si>
  <si>
    <t>Secretaria del Trabajo y Previsión Social</t>
  </si>
  <si>
    <t>Secretaría de Seguridad Pública</t>
  </si>
  <si>
    <t>Secretaria de Protección Civil</t>
  </si>
  <si>
    <t xml:space="preserve">Consejería Jurídica </t>
  </si>
  <si>
    <t>Fiscalía General del Estado</t>
  </si>
  <si>
    <t xml:space="preserve">  </t>
  </si>
  <si>
    <t xml:space="preserve">        Partido  Acción Nacional</t>
  </si>
  <si>
    <t>CORTO PLAZO</t>
  </si>
  <si>
    <t>LARGO PLAZO</t>
  </si>
  <si>
    <t>BANAMEX, S. A.</t>
  </si>
  <si>
    <t>FONREC</t>
  </si>
  <si>
    <t>PROFISE</t>
  </si>
  <si>
    <t>APORTACIONES FEDERALES RAMO 33</t>
  </si>
  <si>
    <t>PROMOCION Y DESARROLLO TURISTICO FEDERAL</t>
  </si>
  <si>
    <t>FONDO DE APORTACIONES PARA LA SEGURIDAD PUBLICA</t>
  </si>
  <si>
    <t>Instituto Tecnológico Superior de Calkiní en el Estado de Campeche</t>
  </si>
  <si>
    <t>Universidad Tecnológica de Calakmul</t>
  </si>
  <si>
    <t xml:space="preserve">Consejo Estatal de Investigación Científica y Desarrollo Tecnológico </t>
  </si>
  <si>
    <t>Hospital "Dr. Manuel Campos"</t>
  </si>
  <si>
    <t>Instituto de Servicios Descentralizados de Salud Pública del Estado</t>
  </si>
  <si>
    <t>Instituto de Desarrollo y Formación Social</t>
  </si>
  <si>
    <t xml:space="preserve"> ORGANISMOS DESCENTRALIZADOS </t>
  </si>
  <si>
    <t>INSTITUTO CAMPECHANO DEL EMPRENDEDOR</t>
  </si>
  <si>
    <t xml:space="preserve">PARTICIPACIONES Y APORTACIONES  A MUNICIPIOS       </t>
  </si>
  <si>
    <t>APORTACIONES A CONVENIOS A DEPENDENCIAS</t>
  </si>
  <si>
    <t>INFRAESTRUCTURA EDUCATIVA BÁSICA Y SUPERIOR</t>
  </si>
  <si>
    <t>FONDO PARA ENTIDADES FEDERATIVAS Y MUNICIPIOS PRODUCTORES DE HIDROCARBUROS</t>
  </si>
  <si>
    <t>PARTICIPACIO-NES</t>
  </si>
  <si>
    <t xml:space="preserve">PARTICIPACIONES  Y APORTACIONES A MUNICIPIOS       </t>
  </si>
  <si>
    <t xml:space="preserve"> APORTACIONES A CONVENIOS A DEPENDENCIAS</t>
  </si>
  <si>
    <t xml:space="preserve">   FONDO PARA ENTIDADES FEDERATIVAS Y MUNICIPIOS PRODUCTORES DE HIDROCARBUROS</t>
  </si>
  <si>
    <t>FONDO DE APORTACIONES PARA LOS SERVICIOS DE SALUD (FASSA)</t>
  </si>
  <si>
    <t>FONDO DE APORTACIONES PARA LA INFRAESTRUCTURA SOCIAL (FAIS)</t>
  </si>
  <si>
    <t>FONDO DE APORTACIONES PARA EL FORTALECIMIENTO DE LOS MUNICIPIOS Y DE LAS DEMARCACIONES TERRITORIALES DEL D.F. (FORTAMUN)</t>
  </si>
  <si>
    <t>FONDO DE APORTACIONES PARA LA SEGURIDAD PÚBLICA DE LOS ESTADOS Y DEL D.F. (FASP)</t>
  </si>
  <si>
    <t>FONDO DE APORTACIONES PARA EL FORTALECIMIENTO DE LAS ENTIDADES FEDERATIVAS (FAFEF)</t>
  </si>
  <si>
    <t>FONDO DE APORTACIONES MULTIPLES (FAM)</t>
  </si>
  <si>
    <t xml:space="preserve"> DIVERSOS CONVENIOS FEDERALES                         </t>
  </si>
  <si>
    <t xml:space="preserve">   02 Fortaleza Económica</t>
  </si>
  <si>
    <t xml:space="preserve">   01 Igualdad de Oportunidades</t>
  </si>
  <si>
    <t xml:space="preserve">   03 Aprovechamiento de la Riqueza</t>
  </si>
  <si>
    <t xml:space="preserve">   04 Sociedad Fuerte y Protegida</t>
  </si>
  <si>
    <t>CONVENIO DE APOYO FINANCIERO (UAC)</t>
  </si>
  <si>
    <t>CONVENIO DE APOYO FINANCIERO (UNACAR)</t>
  </si>
  <si>
    <t>CONV.DE COORD.PARA CREACION,OPERACIÓN Y APOYO FINANCIERO(ICATCAM)</t>
  </si>
  <si>
    <t>CONVENIOS CON CONACULTA  (SRIA. CULTURA)</t>
  </si>
  <si>
    <t>SEGURO POPULAR FEDERAL  (REPSS)</t>
  </si>
  <si>
    <t>FORTALECIMIENTO DE LOS SERV. ESTATALES DE SALUD RAMO 12 (INDESALUD)</t>
  </si>
  <si>
    <t>FONDO PARA ENTIDADES FEDERATIVAS Y MUNICIPIOS PRODUCTORES DE HIDROCARBUROS FOPEC (CAPAE-SDUOPI -MUNICIPIOS)</t>
  </si>
  <si>
    <t xml:space="preserve">        ASISTENCIA SOCIAL</t>
  </si>
  <si>
    <t>CAMPAÑA NACIONAL DE ALFABETIZACIÓN</t>
  </si>
  <si>
    <t>Aportaciones a Municipios</t>
  </si>
  <si>
    <t>Fondo de Fortalecimiento para Infraestructura Municipal</t>
  </si>
  <si>
    <t>Apoyos Extraordinarios</t>
  </si>
  <si>
    <t xml:space="preserve">    Fondo de Fortalecimiento para Infraestructura Municipal</t>
  </si>
  <si>
    <t>Participaciones a Municipios</t>
  </si>
  <si>
    <t>CONV.DE COORD.PARA CREACION,OPER. Y APOYO FINANCIERO ICATCAM</t>
  </si>
  <si>
    <t>CONV.DE COORD.PARA CREACION,OPER. Y APOYO FINANCIERO COBACH</t>
  </si>
  <si>
    <t>CONV.DE COORD.PARA CREACION,OPER. Y APOYO FINANCIERO ITESCAM</t>
  </si>
  <si>
    <t>CONV.DE COORD.PARA CREACION,OPER. Y APOYO FINANCIERO ITESC</t>
  </si>
  <si>
    <t>CONV.DE COORD.PARA CREACION,OPER. Y APOYO FINAN. ITESCHAM</t>
  </si>
  <si>
    <t>CONV.DE COORD.PARA CREACION,OPER. Y APOYO FINAN. CECYTEC</t>
  </si>
  <si>
    <t xml:space="preserve">PROGRAMA NACIONAL  DE BECAS  PRONABES </t>
  </si>
  <si>
    <t>CONVENIO AGUA LIMPIA, CUENCAS Y SUPERVISION DE AGUA POTABLE</t>
  </si>
  <si>
    <t>CONVENIO MOTORES FUERA DE BORDA</t>
  </si>
  <si>
    <t>CONVENIO PROGRAMA DE APOYO AL EMPLEO</t>
  </si>
  <si>
    <t>CONAFOR EN MATERIA DE PREVENCION, COMBATE Y CONTROL DE INCENDIOS FORESTALES</t>
  </si>
  <si>
    <t>ESTUDIOS DE TELEBACHILLERATO COMUNITARIO</t>
  </si>
  <si>
    <t xml:space="preserve"> FONDO ESP. DESARROLLO CULTURA INFANTIL (FEDCI)</t>
  </si>
  <si>
    <t xml:space="preserve">PROG.DE ESTIMULO A LA CREACIÓN Y DESARROLLO ARTISTICO (PECDA) </t>
  </si>
  <si>
    <t>PROGRAMA DESARROLLO CULTURAL MAYA</t>
  </si>
  <si>
    <t xml:space="preserve">FONDO REGIONAL CULTURA Y LAS ARTES ZONA SUR (FORCAZS) </t>
  </si>
  <si>
    <t>PROGRAMA PARA ATENCION DE PUBLICOS ESPECIFICOS (PAPE)</t>
  </si>
  <si>
    <t>PROGRAMA DE DESARROLLO CULTURAL Y ATENCION A LA JUVENTUD</t>
  </si>
  <si>
    <t xml:space="preserve">FONDO ESPECIAL PARA OPER. Y FUNCIONAMIENTO DEL CENTRO DE FORMACION Y PRODUC. EN ARTE ARTES VISUALES LA ARROCERA </t>
  </si>
  <si>
    <t>PROGRAMA NACIONAL DE  SALAS DE LECTURA (PNSL)</t>
  </si>
  <si>
    <t>CONVENIO DE APOYO FINANCIERO  UAC</t>
  </si>
  <si>
    <t>CONVENIO DE APOYO FINANCIERO  UNACAR</t>
  </si>
  <si>
    <t>CONVENIO DE APOYO FINANCIERO UTECAM</t>
  </si>
  <si>
    <t>CONV.DE COORD.PARA CREACION,OPER. Y APOYO FINAN. ITESHOP</t>
  </si>
  <si>
    <t>CONVENIO DE APOYO FINANCIERO UTECALAKMUL</t>
  </si>
  <si>
    <t>CONVENIO DE APOYO FINANCIERO UTECANDELARIA</t>
  </si>
  <si>
    <t xml:space="preserve">        RECURSOS QUE  RECIBE DIRECTAMENTE LA SECRETARIA Y EN SU CASO SON TRANSFERIDOS A LOS EJECUTORES DEL GASTO</t>
  </si>
  <si>
    <t>Instituto Tecnológico Superior de Hopelchén</t>
  </si>
  <si>
    <t>Régimen Estatal de Protección Social en Salud en Campeche</t>
  </si>
  <si>
    <t>EJE</t>
  </si>
  <si>
    <t>IGUALDAD DE OPORTUNIDADES</t>
  </si>
  <si>
    <t>FORTALEZA ECONOMICA</t>
  </si>
  <si>
    <t>APROVECHAMIENTO DE LA RIQUEZA</t>
  </si>
  <si>
    <t>SOCIEDAD FUERTE Y PROTEGIDA</t>
  </si>
  <si>
    <t>GOBIERNO EFICIENTE Y MODERNO</t>
  </si>
  <si>
    <t xml:space="preserve">EROGACIONES ESTATALES A MUNICIPIOS </t>
  </si>
  <si>
    <t>RECURSOS ESTATALES PREVISTOS A
DISTRIBUIR POR MUNICIPIO</t>
  </si>
  <si>
    <t>A N E X O  21</t>
  </si>
  <si>
    <t>DEPENDENCIA/ENTIDAD</t>
  </si>
  <si>
    <t>OFICINA DEL GOBERNADOR</t>
  </si>
  <si>
    <t xml:space="preserve">   SECRETARÍA DE GOBIERNO</t>
  </si>
  <si>
    <t>Orgános Administrativos Desconcentrados</t>
  </si>
  <si>
    <t>SECRETARÍA DE FINANZAS</t>
  </si>
  <si>
    <t>SECRETARÍA DE ADMINISTRACION E INNOVACIÓN GUBERNAMENTAL</t>
  </si>
  <si>
    <t>SECRETARÍA DE PLANEACIÓN</t>
  </si>
  <si>
    <t>SECRETARÍA DE CULTURA</t>
  </si>
  <si>
    <t xml:space="preserve">   SECRETARÍA DE SALUD</t>
  </si>
  <si>
    <t>COMISIÓN DE ARBITRAJE MÉDICO DEL ESTADO DE CAMPECHE</t>
  </si>
  <si>
    <t>SECRETARÍA DE DESARROLLO SOCIAL Y HUMANO</t>
  </si>
  <si>
    <t xml:space="preserve">     SECRETARÍA DE DESARROLLO SOCIAL Y HUMANO</t>
  </si>
  <si>
    <t>COMISIÓN PARA EL DESARROLLO DE LOS PUEBLOS INDÍGENAS DEL ESTADO DE CAMPECHE</t>
  </si>
  <si>
    <t>SECRETARÍA DE DESARROLLO ENERGÉTICO SUSTENTABLE</t>
  </si>
  <si>
    <t>SECRETARÍA DE DESARROLLO ECONÓMICO</t>
  </si>
  <si>
    <t xml:space="preserve">     SECRETARÍA DE DESARROLLO ECONÓMICO</t>
  </si>
  <si>
    <t>SECRETARÍA DE MEDIO AMBIENTE Y RECURSOS NATURALES</t>
  </si>
  <si>
    <t>SECRETARÍA DE DESARROLLO URBANO, OBRAS PÚBLICAS E INFRAESTRUCTURA</t>
  </si>
  <si>
    <t>SECRETARÍA DE TURISMO</t>
  </si>
  <si>
    <t>SECRETARÍA DE TRABAJO Y PREVISIÓN SOCIAL</t>
  </si>
  <si>
    <t>PATRONATO PARA LA REINCORPORACIÓN SOCIAL POR EL EMPLEO DEL ESTADO DE CAMPECHE</t>
  </si>
  <si>
    <t>SECRETARÍA DE SEGURIDAD PUBLICA</t>
  </si>
  <si>
    <t xml:space="preserve">    SECRETARÍA DE SEGURIDAD PUBLICA</t>
  </si>
  <si>
    <t>SECRETARÍA DE PROTECCIÓN CIVIL</t>
  </si>
  <si>
    <t>CONSEJERIA JURÍDICA</t>
  </si>
  <si>
    <t>FISCALÍA GENERAL DEL ESTADO</t>
  </si>
  <si>
    <t>ÓRGANOS AUTÓNOMOS</t>
  </si>
  <si>
    <t>COMISIÓN DE DERECHOS HUMANOS DEL ESTADO DE CAMPECHE</t>
  </si>
  <si>
    <t>ORGANISMOS PÚBLICOS DESCENTRALIZADOS</t>
  </si>
  <si>
    <t>INSTITUTO TECNOLÓGICO SUPERIOR DE ESCÁRCEGA</t>
  </si>
  <si>
    <t>INSTITUTO TECNOLÓGICO SUPERIOR DE CHAMPOTÓN</t>
  </si>
  <si>
    <t>INSTITUTO TECNOLÓGICO SUPERIOR DE HOPELCHÉN</t>
  </si>
  <si>
    <t>UNIVERSIDAD TECNOLÓGICA DE CALAKMUL</t>
  </si>
  <si>
    <t>INSTITUTO CAMPECHANO</t>
  </si>
  <si>
    <t>FUNDACIÓN PABLO GARCÍA</t>
  </si>
  <si>
    <t>INSTITUTO DE LA MUJER DEL ESTADO DE CAMPECHE</t>
  </si>
  <si>
    <t>HOSPITAL "DR. MANUEL CAMPOS"</t>
  </si>
  <si>
    <t>HOSPITAL PSIQUIÁTRICO DE CAMPECHE</t>
  </si>
  <si>
    <t>PROMOTORA PARA LA CONSERVACIÓN Y DESARROLLO SUSTENTABLE DEL ESTADO DE CAMPECHE</t>
  </si>
  <si>
    <t>INSTITUTO DE LENGUAS INDÍGENAS DEL ESTADO DE CAMPECHE</t>
  </si>
  <si>
    <t>FIDEICOMISOS PÚBLICOS</t>
  </si>
  <si>
    <t>FONDO CAMPECHE (FEFICAM Y FOCAM)</t>
  </si>
  <si>
    <t>FIDEICOMISO 2% SOBRE NÓMINA</t>
  </si>
  <si>
    <t>FIDEICOMISO FONDO DE FOMENTO AGROPECUARIO DEL ESTADO DE CAMPECHE (FOFAECAM)</t>
  </si>
  <si>
    <t xml:space="preserve">   05 Gobierno Eficiente y Moderno</t>
  </si>
  <si>
    <t>PRESUPUESTO DE EGRESOS PARA EL AÑO 2017</t>
  </si>
  <si>
    <t>22</t>
  </si>
  <si>
    <t>26</t>
  </si>
  <si>
    <t>Sistema de Atención a Niños, Niñas y Adolescentes Farmacodependientes  del Estado de Campeche “Vida Nueva”</t>
  </si>
  <si>
    <t>Sistema de Atención a Niños, Niñas y Adolescentes Farmacodependientes del Estado de Campeche “Vida Nueva”</t>
  </si>
  <si>
    <t>EJE / OBJETIVO</t>
  </si>
  <si>
    <t>Secretaría Ejecutiva del Sistema Estatal de Protección Integral de los Derechos de Niñas, Niños y Adolescentes</t>
  </si>
  <si>
    <t>Secretaría Técnica del Consejo para la Implementación del Sistema de Justicia Penal en el Estado de Campeche</t>
  </si>
  <si>
    <t xml:space="preserve">Instituto Campechano del Emprendedor </t>
  </si>
  <si>
    <t xml:space="preserve">Promotora de Productos y Servicios de Campeche </t>
  </si>
  <si>
    <t>Comisión de Mejora Regulatoria del Estado de Campeche</t>
  </si>
  <si>
    <t>Instituto para el Desarrollo de la Micro, Pequeña y Mediana Empresa.</t>
  </si>
  <si>
    <t>Impulso al Desarrollo Humano</t>
  </si>
  <si>
    <t>Generación de Capital Social y Fortalecimiento de Capacidades</t>
  </si>
  <si>
    <t>Disminución de la Marginación y Mejora de la Calidad de Vida</t>
  </si>
  <si>
    <t>Vivienda Digna y Sustentable</t>
  </si>
  <si>
    <t>Combate a la pobreza y asistencia a grupos vulnerables</t>
  </si>
  <si>
    <t>Educación Básica</t>
  </si>
  <si>
    <t>Salud</t>
  </si>
  <si>
    <t>Desarrollo Agropecuario y Pesquero</t>
  </si>
  <si>
    <t>Desarrollo Industrial, Comercial y de Servicios</t>
  </si>
  <si>
    <t>Impulso a la productividad, la competitividad y al empleo</t>
  </si>
  <si>
    <t>Desarrollo Turístico</t>
  </si>
  <si>
    <t>Crecimiento Sustentable.</t>
  </si>
  <si>
    <t>Cultura, Arte y Patrimonio.</t>
  </si>
  <si>
    <t>Cultura Física y Sistema Deportivo.</t>
  </si>
  <si>
    <t>Educación Media Superior y Superior.</t>
  </si>
  <si>
    <t>Desarrollo Científico y Tecnológico.</t>
  </si>
  <si>
    <t>Impartición y Procuración de Justicia.</t>
  </si>
  <si>
    <t>Seguridad Pública.</t>
  </si>
  <si>
    <t>Protección Civil.</t>
  </si>
  <si>
    <t>Justicia Cotidiana.</t>
  </si>
  <si>
    <t>Democracia y Participación Social.</t>
  </si>
  <si>
    <t>Contribución al fortalecimiento del Pacto Federal.</t>
  </si>
  <si>
    <t>Fortalecimiento Municipal.</t>
  </si>
  <si>
    <t>División de Poderes.</t>
  </si>
  <si>
    <t>Manejo Eficiente de las Finanzas Públicas.</t>
  </si>
  <si>
    <t>Administración Pública Moderna y de Calidad.</t>
  </si>
  <si>
    <t>Gobierno innovador, eficaz y transparente.</t>
  </si>
  <si>
    <t>Transparencia y Rendición de Cuentas.</t>
  </si>
  <si>
    <t>PROMOTORA DE PRODUCTOS Y SERVICIOS DE CAMPECHE</t>
  </si>
  <si>
    <t>INSTITUTO PARA EL DESARROLLO DE LA MICRO, PEQUEÑA Y MEDIANA EMPRESA</t>
  </si>
  <si>
    <t xml:space="preserve">COLEGIO DE ESTUDIOS CIENTÍFICOS Y TECNOLÓGICOS DEL ESTADO DE CAMPECHE </t>
  </si>
  <si>
    <t>COMISIÓN DE TRANSPARENCIA Y ACCESO A LA INFORMACIÓN PÚBLICA DEL ESTADO DE CAMPECHE</t>
  </si>
  <si>
    <t>INSTITUTO ELECTORAL DEL ESTADO DE CAMPECHE</t>
  </si>
  <si>
    <t xml:space="preserve">COORDINACIÓN GENERAL DE SEGURIDAD PÚBLICA, VIALIDAD Y TRANSPORTE </t>
  </si>
  <si>
    <t xml:space="preserve">INSTITUTO DE CAPACITACIÓN PARA EL TRABAJO DEL ESTADO DE CAMPECHE </t>
  </si>
  <si>
    <t>COLEGIO DE BACHILLERES DEL ESTADO DE CAMPECHE</t>
  </si>
  <si>
    <t xml:space="preserve">UNIVERSIDAD TECNOLÓGICA DE CAMPECHE </t>
  </si>
  <si>
    <t xml:space="preserve">COLEGIO DE EDUCACIÓN PROFESIONAL TÉCNICA DEL ESTADO DE CAMPECHE </t>
  </si>
  <si>
    <t xml:space="preserve">INSTITUTO ESTATAL DE LA EDUCACIÓN PARA LOS ADULTOS DEL ESTADO DE CAMPECHE </t>
  </si>
  <si>
    <t xml:space="preserve">INSTITUTO TECNOLÓGICO SUPERIOR DE CALKINÍ EN EL ESTADO DE CAMPECHE </t>
  </si>
  <si>
    <t xml:space="preserve">UNIVERSIDAD TECNOLÓGICA DE CANDELARIA </t>
  </si>
  <si>
    <t xml:space="preserve">UNIVERSIDAD AUTÓNOMA DE CAMPECHE </t>
  </si>
  <si>
    <t>UNIVERSIDAD AUTÓNOMA DEL CARMEN</t>
  </si>
  <si>
    <t xml:space="preserve">CONSEJO ESTATAL DE INVESTIGACIÓN CIENTÍFICA Y DESARROLLO TECNOLÓGICO </t>
  </si>
  <si>
    <t xml:space="preserve">INSTITUTO DE LA INFRAESTRUCTURA FÍSICA EDUCATIVA DEL ESTADO DE CAMPECHE </t>
  </si>
  <si>
    <t>PROMOTORA DE EVENTOS ARTÍSTICOS, CULTURALES Y DE CONVENCIONES DEL ESTADO DE CAMPECHE</t>
  </si>
  <si>
    <t>INSTITUTO ESTATAL PARA EL FOMENTO DE LAS ACTIVIDADES ARTESANALES EN CAMPECHE</t>
  </si>
  <si>
    <t>SISTEMA PARA EL DESARROLLO INTEGRAL DE LA FAMILIA DEL ESTADO DE CAMPECHE</t>
  </si>
  <si>
    <t>INSTITUTO DEL DEPORTE DEL ESTADO DE CAMPECHE</t>
  </si>
  <si>
    <t xml:space="preserve">INSTITUTO DE LA JUVENTUD DEL ESTADO DE CAMPECHE </t>
  </si>
  <si>
    <t>INSTITUTO DE SERVICIOS DESCENTRALIZADOS DE SALUD PÚBLICA DEL ESTADO DE CAMPECHE</t>
  </si>
  <si>
    <t>RÉGIMEN ESTATAL DE PROTECCIÓN SOCIAL EN SALUD EN CAMPECHE</t>
  </si>
  <si>
    <t>SISTEMA DE ATENCIÓN A NIÑOS, NIÑAS Y ADOLESCENTES FARMACODEPENDIENTES DEL ESTADO DE CAMPECHE "VIDA NUEVA"</t>
  </si>
  <si>
    <t>COMISIÓN DE AGUA POTABLE Y ALCANTARILLADO DEL ESTADO DE CAMPECHE</t>
  </si>
  <si>
    <t>COMISIÓN ESTATAL DE DESARROLLO DE SUELO Y VIVIENDA</t>
  </si>
  <si>
    <t>INSTITUTO DE DESARROLLO Y FORMACIÓN SOCIAL</t>
  </si>
  <si>
    <t>SISTEMA DE TELEVISIÓN Y RADIO DE CAMPECHE</t>
  </si>
  <si>
    <t>INSTITUTO DE INFORMACIÓN ESTADÍSTICA, GEOGRÁFICA Y CATASTRAL DEL ESTADO DE CAMPECHE</t>
  </si>
  <si>
    <t xml:space="preserve">INSTITUTO DE SEGURIDAD Y SERVICIOS SOCIALES DE LOS TRABAJADORES DEL ESTADO DE CAMPECHE </t>
  </si>
  <si>
    <t>INSTITUTO DE ACCESO A LA JUSTICIA DEL ESTADO DE CAMPECHE</t>
  </si>
  <si>
    <t xml:space="preserve">   ARCHIVO GENERAL DEL ESTADO DE CAMPECHE</t>
  </si>
  <si>
    <t xml:space="preserve">   INSTITUTO ESTATAL DEL TRANSPORTE DEL ESTADO DE CAMPECHE</t>
  </si>
  <si>
    <t xml:space="preserve">   CONSEJO ESTATAL DE SEGURIDAD PÚBLICA EN EL ESTADO DE CAMPECHE</t>
  </si>
  <si>
    <t xml:space="preserve">   CONSEJO ESTATAL DE POBLACIÓN DE CAMPECHE </t>
  </si>
  <si>
    <t>CONV.DE COORD.PARA CREACION,OPERACIÓN Y APOYO FINANCIERO(CECYTE)</t>
  </si>
  <si>
    <t>CONV.DE COORD.PARA CREACION,OPERACIÓN Y APOYO FINANCIERO(COBACAM)</t>
  </si>
  <si>
    <t xml:space="preserve">         Partido MORENA</t>
  </si>
  <si>
    <t xml:space="preserve">          Partido Encuentro Social</t>
  </si>
  <si>
    <t xml:space="preserve">          Partido del Trabajo</t>
  </si>
  <si>
    <t xml:space="preserve">          Partido Político Estatal de Nueva Creación</t>
  </si>
  <si>
    <t>Legislación</t>
  </si>
  <si>
    <t>Fiscalización</t>
  </si>
  <si>
    <t>Procuración de Justicia</t>
  </si>
  <si>
    <t>Presidencia / Gubernatura</t>
  </si>
  <si>
    <t>Preservación y Cuidado del Patrimonio Público</t>
  </si>
  <si>
    <t>Política Interior</t>
  </si>
  <si>
    <t>Derechos Humanos</t>
  </si>
  <si>
    <t>Reclusión y Readaptación Social</t>
  </si>
  <si>
    <t>Impartición de Justicia</t>
  </si>
  <si>
    <t>Función Pública</t>
  </si>
  <si>
    <t>Asuntos Jurídicos</t>
  </si>
  <si>
    <t>Organización de Procesos Electorales</t>
  </si>
  <si>
    <t>Población</t>
  </si>
  <si>
    <t>Territorio</t>
  </si>
  <si>
    <t>Otros</t>
  </si>
  <si>
    <t xml:space="preserve">Relaciones Exteriores       </t>
  </si>
  <si>
    <t>Asuntos Financieros</t>
  </si>
  <si>
    <t>Asuntos Hacendarios</t>
  </si>
  <si>
    <t>Marina</t>
  </si>
  <si>
    <t>Inteligencia para la Preservación de la Seguridad Nacional</t>
  </si>
  <si>
    <t>Policía</t>
  </si>
  <si>
    <t>Protección Civil</t>
  </si>
  <si>
    <t>Otros Asuntos de Orden Público y Seguridad</t>
  </si>
  <si>
    <t>Sistema Nacional de Seguridad Pública</t>
  </si>
  <si>
    <t>Servicios Registrales, Administrativos y Patrimoniales</t>
  </si>
  <si>
    <t>Servicios de Comunicación y Medios</t>
  </si>
  <si>
    <t>Acceso a la Información Pública Gubernamental</t>
  </si>
  <si>
    <t>Ordenación de Desechos</t>
  </si>
  <si>
    <t>Administración del Agua</t>
  </si>
  <si>
    <t>Ordenación de Aguas Residuales, Drenaje y Alcantarillado</t>
  </si>
  <si>
    <t>Protección de la Diversidad Biológica y del Paisaje</t>
  </si>
  <si>
    <t>Otros de Protección Ambiental</t>
  </si>
  <si>
    <t>Urbanización</t>
  </si>
  <si>
    <t>Desarrollo Comunitario</t>
  </si>
  <si>
    <t>Abastecimiento de Agua</t>
  </si>
  <si>
    <t>Alumbrado Público</t>
  </si>
  <si>
    <t>Vivienda</t>
  </si>
  <si>
    <t>Servicios Comunales</t>
  </si>
  <si>
    <t>Desarrollo Regional</t>
  </si>
  <si>
    <t>Prestación de Servicios de Salud a la Comunidad</t>
  </si>
  <si>
    <t>Prestación de Servicios de Salud a la Persona</t>
  </si>
  <si>
    <t>Generación de Recursos para la Salud</t>
  </si>
  <si>
    <t>Rectoría de Sistema de Salud</t>
  </si>
  <si>
    <t>Protección Social en Salud</t>
  </si>
  <si>
    <t>Deporte y Recreación</t>
  </si>
  <si>
    <t>Cultura</t>
  </si>
  <si>
    <t>Radio, Televisión y Editoriales</t>
  </si>
  <si>
    <t>Asuntos Religiosos y Otras Manifestaciones Sociales</t>
  </si>
  <si>
    <t>Educación Media Superior</t>
  </si>
  <si>
    <t>Educación Superior</t>
  </si>
  <si>
    <t>Posgrado</t>
  </si>
  <si>
    <t>Educación para Adultos</t>
  </si>
  <si>
    <t>Otros Servicios Educativos y Actividades Inherentes</t>
  </si>
  <si>
    <t>Enfermedad e Incapacidad</t>
  </si>
  <si>
    <t>Edad Avanzada</t>
  </si>
  <si>
    <t>Familia e Hijos</t>
  </si>
  <si>
    <t>Desempleo</t>
  </si>
  <si>
    <t>Alimentación y Nutrición</t>
  </si>
  <si>
    <t>Apoyo Social para la Vivienda</t>
  </si>
  <si>
    <t>Indígenas</t>
  </si>
  <si>
    <t>Otros Grupos Vulnerables</t>
  </si>
  <si>
    <t>Otros de Seguridad Social y Asistencia Social</t>
  </si>
  <si>
    <t>Otros Asuntos Sociales</t>
  </si>
  <si>
    <t>Asuntos Económicos y Comerciales en General</t>
  </si>
  <si>
    <t>Asuntos Laborales Generales</t>
  </si>
  <si>
    <t>Silvicultura</t>
  </si>
  <si>
    <t>Acuacultura, Pesca y Caza</t>
  </si>
  <si>
    <t>Agroindustrial</t>
  </si>
  <si>
    <t>Apoyo Financiero a la Banca y Seguro Agropecuario</t>
  </si>
  <si>
    <t>Combustibles Nucleares</t>
  </si>
  <si>
    <t>Otros Combustibles</t>
  </si>
  <si>
    <t>Electricidad</t>
  </si>
  <si>
    <t>Energía No Eléctrica</t>
  </si>
  <si>
    <t>Manufacturas</t>
  </si>
  <si>
    <t>Construcción</t>
  </si>
  <si>
    <t>Transporte por Carretera</t>
  </si>
  <si>
    <t>Transporte por Agua y Puertos</t>
  </si>
  <si>
    <t>Transporte de Ferrocarril</t>
  </si>
  <si>
    <t>Transporte por Oleoductos y Gasoductos y Otros Sistemas de Transporte</t>
  </si>
  <si>
    <t>Otros Relacionados con Transporte</t>
  </si>
  <si>
    <t>Comunicaciones</t>
  </si>
  <si>
    <t>Innovación</t>
  </si>
  <si>
    <t>Otras Industrias</t>
  </si>
  <si>
    <t>Otros Asuntos Económicos</t>
  </si>
  <si>
    <t>Deuda Pública Externa</t>
  </si>
  <si>
    <t>Deuda Pública Interna</t>
  </si>
  <si>
    <t>Transferencias, Entre Diferentes Niveles y Órdenes de Gobierno</t>
  </si>
  <si>
    <t>Participaciones Entre Diferentes Niveles Órdenes de Gobierno</t>
  </si>
  <si>
    <t>Aportaciones entre Diferentes Niveles  Órdenes de Gobierno</t>
  </si>
  <si>
    <t>Saneamiento del Sistema Financiero</t>
  </si>
  <si>
    <t>Apoyos IPAB</t>
  </si>
  <si>
    <t>Banca de Desarrollo</t>
  </si>
  <si>
    <t>Apoyo a los Programas de Reestructura en Unidades de Inversión (UDIS)</t>
  </si>
  <si>
    <t>Secretaría de Gobierno</t>
  </si>
  <si>
    <t>Consejo Estatal de Seg. Pub. del Edo. Campeche</t>
  </si>
  <si>
    <t>Instituto Estatal de Transporte del Edo. de Campeche</t>
  </si>
  <si>
    <t>Secretaria Ejecutiva del Sistema Estatal de Protección Integral de los Derechos de Niños, Niñas y Adolescentes</t>
  </si>
  <si>
    <t>Secretaría de Salud</t>
  </si>
  <si>
    <t>Comisión de Arbitraje Med. del Estado</t>
  </si>
  <si>
    <t>Sría. de Desarrollo Social y Humano</t>
  </si>
  <si>
    <t>Comisión para el Des. Pueblos Indigenas del Edo.</t>
  </si>
  <si>
    <t>Instituto Campechano del Emprendedor</t>
  </si>
  <si>
    <t>Promotora de Productos y Servicios de Campeche</t>
  </si>
  <si>
    <t>Instituto para el Desarrollo de la Micro, Pequeña y Mediana Empresa</t>
  </si>
  <si>
    <t>Secretaría de Desarrollo Rural</t>
  </si>
  <si>
    <t>Sría. Medio Ambiente y Recursos Naturales</t>
  </si>
  <si>
    <t>Sria. del Trabajo y Previsión Social</t>
  </si>
  <si>
    <t>Coord. Gral. Seg. Pub. Vialidad y Transporte</t>
  </si>
  <si>
    <t>Patronato para la Reincorporación Social por el Empleo del Edo.</t>
  </si>
  <si>
    <t>Secretaría de Protección Civil</t>
  </si>
  <si>
    <t>Consejería Jurídica</t>
  </si>
  <si>
    <t>Deuda Pública</t>
  </si>
  <si>
    <t>Poder Legislativo</t>
  </si>
  <si>
    <t>Poder Judicial</t>
  </si>
  <si>
    <t>Órganos Autónomos</t>
  </si>
  <si>
    <t>Instituto Electoral del Estado</t>
  </si>
  <si>
    <t>Comisión Estatal de Derechos Humanos</t>
  </si>
  <si>
    <t>Comisión de Transparencia y Acceso a la Información</t>
  </si>
  <si>
    <t>Tribunal Electoral del Estado de Campeche</t>
  </si>
  <si>
    <t>Fideicomisos Públicos</t>
  </si>
  <si>
    <t>Servicios de Administración Fiscal</t>
  </si>
  <si>
    <t xml:space="preserve">     Gasto de la Deuda Pública Interna</t>
  </si>
  <si>
    <t>Servicio de Administración Fiscal</t>
  </si>
  <si>
    <t xml:space="preserve">Defensa    </t>
  </si>
  <si>
    <t>Reducción de la Contaminación</t>
  </si>
  <si>
    <t>Agropecuaria</t>
  </si>
  <si>
    <t>Hoteles y Restaurantes</t>
  </si>
  <si>
    <t>Turismo</t>
  </si>
  <si>
    <t xml:space="preserve">LEGISLACIÓN      </t>
  </si>
  <si>
    <t>FUNCIÓN</t>
  </si>
  <si>
    <t xml:space="preserve"> CLASIFICACIÓN FUNCIONAL</t>
  </si>
  <si>
    <t xml:space="preserve">COORDINACIÓN DE LA POLÍTICA DE GOBIERNO    </t>
  </si>
  <si>
    <t xml:space="preserve">ASUNTOS DE ORDEN PÚBLICO Y DE SEGURIDAD INTERIOR     </t>
  </si>
  <si>
    <t>Servicios Estadísticos</t>
  </si>
  <si>
    <t xml:space="preserve">PROTECCIÓN AMBIENTAL     </t>
  </si>
  <si>
    <t xml:space="preserve">RECREACIÓN, CULTURA Y OTRAS MANIFESTACIONES                    SOCIALES        </t>
  </si>
  <si>
    <t xml:space="preserve">EDUCACIÓN      </t>
  </si>
  <si>
    <t xml:space="preserve">PROTECCIÓN SOCIAL       </t>
  </si>
  <si>
    <t>DESARROLLO ECONÓMICO</t>
  </si>
  <si>
    <t xml:space="preserve">ASUNTOS ECONÓMICOS, COMERCIALES Y LABORALES EN GENERAL       </t>
  </si>
  <si>
    <t>HidroagrÍcola</t>
  </si>
  <si>
    <t xml:space="preserve">MINERIA, MANUFACTURAS Y CONSTRUCCIÓN      </t>
  </si>
  <si>
    <t>Extracción de Recursos Minerales excepto los Combustibles Minerales</t>
  </si>
  <si>
    <t>Transporte Aéreo</t>
  </si>
  <si>
    <t>CIENCIA, TECNOLOGÍA E INNOVACIÓN</t>
  </si>
  <si>
    <t>Investigación Científica</t>
  </si>
  <si>
    <t>Desarrollo Tecnológico</t>
  </si>
  <si>
    <t xml:space="preserve">OTRAS INDUSTRIAS Y OTROS ASUNTOS ECONÓMICOS      </t>
  </si>
  <si>
    <t>Comercio, Distribución, Almacenamiento y Depósito</t>
  </si>
  <si>
    <t xml:space="preserve">TRANSFERENCIAS, PARTICIPACIONES Y APORTACIONES ENTRE DIFERENTES NIVELES Y ÓRDENES DE GOBIERNO      </t>
  </si>
  <si>
    <t xml:space="preserve"> Adeudos de Ejercicios Fiscales Anteriores</t>
  </si>
  <si>
    <t>CLASIFICACIÓN ECONÓMICA ADMINISTRATIVA GASTO ESTATAL POR CAPÍTULO Y ENTIDAD TRANSFERIDA</t>
  </si>
  <si>
    <t>Instituto de Servicios Descentralizados de Salud Pública del Estado de Campeche</t>
  </si>
  <si>
    <t>Secretaría Técnica del Consejo para la Implementación del Sistema de Justicia Penal en el Edo. de Campeche</t>
  </si>
  <si>
    <t>Sría. de Desarrollo Urbano, Obras Públicas e Infraestructura</t>
  </si>
  <si>
    <t xml:space="preserve">   INVERSIONES FINANCIERAS Y OTRAS PROVISIONES</t>
  </si>
  <si>
    <t xml:space="preserve">CONTINGENCIAS PARA FENOMENOS NATURALES  </t>
  </si>
  <si>
    <t>MONTOS PARA PROCEDIMIENTO DE 
ADJUDICACIÓN</t>
  </si>
  <si>
    <t>SUBFUNCIÓN</t>
  </si>
  <si>
    <t>CarbÓn y Otros Combustibles Minerales Sólidos</t>
  </si>
  <si>
    <t>Petróleo y Gas Natural (Hidrocarburos)</t>
  </si>
  <si>
    <t>Servicios Científicos y Tecnológicos</t>
  </si>
  <si>
    <t>EJES ESTRATÉGICOS</t>
  </si>
  <si>
    <t>GASTO TOTAL EN SU CLASIFICACIÓN ADMINISTRATIVA</t>
  </si>
  <si>
    <t>MODIFICACIÓN POR</t>
  </si>
  <si>
    <t>TIPO DE</t>
  </si>
  <si>
    <t>TASA DE INTERÉS</t>
  </si>
  <si>
    <t>NETO INICIO 2017</t>
  </si>
  <si>
    <t>NETO FINAL 2017</t>
  </si>
  <si>
    <t>CRÉDITO</t>
  </si>
  <si>
    <t xml:space="preserve">CONTRATO DE APERTURA DE CRÉDITO </t>
  </si>
  <si>
    <t>240 MESES</t>
  </si>
  <si>
    <t>TIIE + 0.56</t>
  </si>
  <si>
    <t>RAMO 28</t>
  </si>
  <si>
    <t>TIIE + 0.58</t>
  </si>
  <si>
    <t>OBLIGADO SOLIDARIO SUBSIDIARIO Y LIMITADO</t>
  </si>
  <si>
    <t>32399885014</t>
  </si>
  <si>
    <t>180 MESES</t>
  </si>
  <si>
    <t>TIIE + 0.90</t>
  </si>
  <si>
    <t>Ingresos Ordinarios                   APICAM</t>
  </si>
  <si>
    <t>Ingresos correspondientes a las tarifas de infraestructura portuaria</t>
  </si>
  <si>
    <t>FUENTE PRIMARIA: BONOS CUPON CERO (CAPITAL) Y RAMO 28 (INTERESES)</t>
  </si>
  <si>
    <t>Tasa base + 0.75</t>
  </si>
  <si>
    <t>TIIE + 0.77</t>
  </si>
  <si>
    <t>Fondo de Aportaciones para la Infraestructura Social Estatal</t>
  </si>
  <si>
    <t>Fondo de Aportaciones para la Infraestructura Social Municipal</t>
  </si>
  <si>
    <t>MODERNIZACION REGISTRO CIVIL</t>
  </si>
  <si>
    <t>FONDO PARA LA ACCESESIBILIDAD EN EL TRANSPORTE PUBLICO PARA LAS PERSONAS CON DISCAPACIDAD. (DIF)</t>
  </si>
  <si>
    <t>RAMO 23 PROYECTOS DE DESARROLLO REGIONAL (SDUOPI-INIFECC)</t>
  </si>
  <si>
    <t>FORTALECIMIENTO INFRAESTRUCTURA MUNICIPAL (MUNICIPIOS)</t>
  </si>
  <si>
    <t xml:space="preserve">   SECRETARÍA EJECUTIVA DEL SISTEMA ESTATAL DE PROTECCIÓN INTEGRAL DE LOS 
   DERECHOS DE NIÑOS,NIÑAS Y ADOLESCENTES</t>
  </si>
  <si>
    <t xml:space="preserve">  SECRETARÍA TÉCNICA DEL CONSEJO PARA LA IMPLEMENTACIÓN DEL SISTEMA DE 
  JUSTICIA PENAL EN EL EDO.DE CAMPECHE</t>
  </si>
  <si>
    <t>SERVICIO DE ADMINISTRACIÓN FISCAL</t>
  </si>
  <si>
    <t>COMISIÓN DE MEJORA REGULATORIA DEL ESTADO DE CAMPECHE</t>
  </si>
  <si>
    <t>Órganos Administrativos Desconcentrados</t>
  </si>
  <si>
    <t>Sría. Admón. e Innovación Gubernamental</t>
  </si>
  <si>
    <t>Sría. Desarrollo Energético Sustentable</t>
  </si>
  <si>
    <t>Sría. de Desarrollo Económico</t>
  </si>
  <si>
    <t>Organismos Descentralizados</t>
  </si>
  <si>
    <t>ENTIDADES PARAESTATALES Y FIDEICOMISOS NO EMPRESARIALES Y NO FINANCIEROS.</t>
  </si>
  <si>
    <t>Comisión para el Desarrollo de los Pueblos Indígenas del Estado de Campeche</t>
  </si>
  <si>
    <t xml:space="preserve">          Partido Movimiento Ciudadano</t>
  </si>
  <si>
    <t>PENSIONES 
Y
JUBILACIONES</t>
  </si>
  <si>
    <t>CUOTA</t>
  </si>
  <si>
    <t>DEPENDENCIA</t>
  </si>
  <si>
    <t>PATRÓN</t>
  </si>
  <si>
    <t>EMPLEADO</t>
  </si>
  <si>
    <t>CUOTAS</t>
  </si>
  <si>
    <t>DE PRÉSTAMOS</t>
  </si>
  <si>
    <t>DEPENDENCIAS</t>
  </si>
  <si>
    <t>H.AYUNTAMIENTO</t>
  </si>
  <si>
    <t>S.M.A.P.A.C.</t>
  </si>
  <si>
    <t>ITCATCAM</t>
  </si>
  <si>
    <t>SIN ADSCRIPCION</t>
  </si>
  <si>
    <t>SUBTOTAL ACTIVOS</t>
  </si>
  <si>
    <t>JUBILADOS DE ISSSTECAM</t>
  </si>
  <si>
    <t>SUBTOTAL JUBILADOS</t>
  </si>
  <si>
    <t>FONDO DE APORTACIONES DE NÓMINA EDUCATIVA Y GASTO OPERATIVO (FONE)</t>
  </si>
  <si>
    <t xml:space="preserve">        INFRAESTRUCTURA EDUCATIVA BÁSICA, MEDIA SUPERIOR Y SUPERIOR</t>
  </si>
  <si>
    <t>PROGRAMA DE AGUA POTABLE, DRENAJE Y TRATAMIENTOS (CAPAE)</t>
  </si>
  <si>
    <t>FORTALECIMIENTO INFRAESTRUCTURA ESTATAL Y MUNICIPAL FORTAFIN  (SDUOPI)</t>
  </si>
  <si>
    <t>Administración de la Beneficencia Pública del Estado de Campeche</t>
  </si>
  <si>
    <t>ADMINISTRACION DE LA BENEFICENCIA PUBLICA DEL ESTADO DE CAMPECHE</t>
  </si>
  <si>
    <t>a) Las prioridades de gasto, los programas y proyectos, así como la distribución del presupuesto, detallando el gasto en servicios personales, incluyendo el analítico de plazas y desglosando todas las remuneraciones; las contrataciones de servicios por honorarios y, en su caso, previsiones para personal eventual; pensiones; gastos de operación, incluyendo gasto en comunicación social; gasto de inversión; así como gasto correspondiente a compromisos plurianuales, proyectos de asociaciones público privadas y proyectos de prestación de servicios, entre otros</t>
  </si>
  <si>
    <t>A N E X O 5.D</t>
  </si>
  <si>
    <t xml:space="preserve"> DEUDA DIRECTA Y EMISIONES BURSÁTILES</t>
  </si>
  <si>
    <t>PROGRAMA DE APOYO A LA CULTURA MUNICIPAL Y COMUNITARIA</t>
  </si>
  <si>
    <t>CONVENIO DE CONCURRENCIA CON LA SAGARPA</t>
  </si>
  <si>
    <t>PROGRAMA DE INFRAESTRUCTURA INDIGENA</t>
  </si>
  <si>
    <t>SUBSIDIO A LOS MUNICIPIOS Y EN SU CASO A LAS ENTIDADES QUE EJERZAN DE MANERA DIRECTA O COORDINADA LA FUNCIÓN DE SEGURIDAD PUBLUCA (FORTASEG)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</si>
</sst>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  <numFmt numFmtId="166" formatCode="#,##0.0"/>
    <numFmt numFmtId="167" formatCode="0.000"/>
    <numFmt numFmtId="168" formatCode="0.0000"/>
    <numFmt numFmtId="169" formatCode="_-* #,##0_-;\-* #,##0_-;_-* &quot;-&quot;??_-;_-@_-"/>
  </numFmts>
  <fonts count="64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3"/>
      <name val="Tahoma"/>
      <family val="2"/>
    </font>
    <font>
      <sz val="10"/>
      <name val="Tahoma"/>
      <family val="2"/>
    </font>
    <font>
      <b/>
      <sz val="11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sz val="11"/>
      <name val="Tahoma"/>
      <family val="2"/>
    </font>
    <font>
      <b/>
      <sz val="8"/>
      <name val="Tahoma"/>
      <family val="2"/>
    </font>
    <font>
      <b/>
      <sz val="9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.5"/>
      <name val="Arial"/>
      <family val="2"/>
    </font>
    <font>
      <b/>
      <sz val="9.5"/>
      <name val="Arial"/>
      <family val="2"/>
    </font>
    <font>
      <sz val="11"/>
      <name val="Arial"/>
      <family val="2"/>
    </font>
    <font>
      <b/>
      <sz val="10"/>
      <color indexed="12"/>
      <name val="Arial"/>
      <family val="2"/>
    </font>
    <font>
      <sz val="8"/>
      <color indexed="12"/>
      <name val="Tahoma"/>
      <family val="2"/>
    </font>
    <font>
      <b/>
      <sz val="12"/>
      <name val="Tahoma"/>
      <family val="2"/>
    </font>
    <font>
      <b/>
      <sz val="10.5"/>
      <name val="Tahoma"/>
      <family val="2"/>
    </font>
    <font>
      <b/>
      <sz val="10"/>
      <color indexed="62"/>
      <name val="Arial"/>
      <family val="2"/>
    </font>
    <font>
      <b/>
      <sz val="8"/>
      <name val="Times New Roman"/>
      <family val="1"/>
    </font>
    <font>
      <u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i/>
      <sz val="10"/>
      <color theme="1" tint="0.499984740745262"/>
      <name val="Tahoma"/>
      <family val="2"/>
    </font>
    <font>
      <b/>
      <sz val="9"/>
      <color indexed="9"/>
      <name val="Calibri"/>
      <family val="2"/>
      <scheme val="minor"/>
    </font>
    <font>
      <sz val="10"/>
      <color theme="1" tint="0.499984740745262"/>
      <name val="Arial"/>
      <family val="2"/>
    </font>
    <font>
      <b/>
      <u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TheSansLight-Plain"/>
    </font>
    <font>
      <b/>
      <sz val="10"/>
      <name val="TheSansLight-Plain"/>
    </font>
    <font>
      <b/>
      <sz val="22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</borders>
  <cellStyleXfs count="26">
    <xf numFmtId="0" fontId="0" fillId="0" borderId="0"/>
    <xf numFmtId="165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43" fontId="59" fillId="0" borderId="0" applyFont="0" applyFill="0" applyBorder="0" applyAlignment="0" applyProtection="0"/>
  </cellStyleXfs>
  <cellXfs count="860">
    <xf numFmtId="0" fontId="0" fillId="0" borderId="0" xfId="0"/>
    <xf numFmtId="4" fontId="7" fillId="0" borderId="0" xfId="0" applyNumberFormat="1" applyFont="1" applyBorder="1" applyAlignment="1">
      <alignment horizontal="center"/>
    </xf>
    <xf numFmtId="0" fontId="5" fillId="0" borderId="0" xfId="20" applyFont="1" applyBorder="1"/>
    <xf numFmtId="0" fontId="11" fillId="0" borderId="0" xfId="20" applyFont="1" applyBorder="1"/>
    <xf numFmtId="0" fontId="9" fillId="0" borderId="0" xfId="20" applyFont="1" applyBorder="1"/>
    <xf numFmtId="0" fontId="10" fillId="2" borderId="1" xfId="20" applyFont="1" applyFill="1" applyBorder="1" applyAlignment="1">
      <alignment horizontal="centerContinuous" vertical="center"/>
    </xf>
    <xf numFmtId="0" fontId="10" fillId="2" borderId="2" xfId="20" applyFont="1" applyFill="1" applyBorder="1" applyAlignment="1">
      <alignment horizontal="centerContinuous" vertical="center"/>
    </xf>
    <xf numFmtId="3" fontId="10" fillId="2" borderId="3" xfId="20" applyNumberFormat="1" applyFont="1" applyFill="1" applyBorder="1" applyAlignment="1">
      <alignment horizontal="centerContinuous" vertical="center"/>
    </xf>
    <xf numFmtId="0" fontId="6" fillId="0" borderId="0" xfId="20" applyFont="1" applyBorder="1"/>
    <xf numFmtId="167" fontId="0" fillId="0" borderId="0" xfId="0" applyNumberFormat="1"/>
    <xf numFmtId="2" fontId="0" fillId="0" borderId="0" xfId="0" applyNumberFormat="1"/>
    <xf numFmtId="0" fontId="17" fillId="0" borderId="4" xfId="20" applyFont="1" applyBorder="1" applyAlignment="1">
      <alignment horizontal="left" vertical="center"/>
    </xf>
    <xf numFmtId="0" fontId="17" fillId="0" borderId="0" xfId="20" applyFont="1" applyBorder="1" applyAlignment="1">
      <alignment vertical="center"/>
    </xf>
    <xf numFmtId="4" fontId="17" fillId="0" borderId="5" xfId="20" applyNumberFormat="1" applyFont="1" applyBorder="1" applyAlignment="1">
      <alignment horizontal="center" vertical="center"/>
    </xf>
    <xf numFmtId="0" fontId="18" fillId="0" borderId="4" xfId="20" applyFont="1" applyBorder="1" applyAlignment="1">
      <alignment horizontal="center" vertical="center"/>
    </xf>
    <xf numFmtId="0" fontId="18" fillId="0" borderId="0" xfId="20" applyFont="1" applyBorder="1" applyAlignment="1">
      <alignment vertical="center"/>
    </xf>
    <xf numFmtId="4" fontId="18" fillId="0" borderId="5" xfId="20" applyNumberFormat="1" applyFont="1" applyBorder="1" applyAlignment="1">
      <alignment horizontal="center" vertical="center"/>
    </xf>
    <xf numFmtId="0" fontId="17" fillId="0" borderId="4" xfId="20" applyFont="1" applyBorder="1" applyAlignment="1">
      <alignment vertical="center"/>
    </xf>
    <xf numFmtId="0" fontId="18" fillId="0" borderId="4" xfId="20" applyFont="1" applyBorder="1" applyAlignment="1">
      <alignment vertical="center"/>
    </xf>
    <xf numFmtId="0" fontId="17" fillId="2" borderId="4" xfId="20" applyFont="1" applyFill="1" applyBorder="1" applyAlignment="1">
      <alignment horizontal="centerContinuous" vertical="center"/>
    </xf>
    <xf numFmtId="0" fontId="17" fillId="2" borderId="0" xfId="20" applyFont="1" applyFill="1" applyBorder="1" applyAlignment="1">
      <alignment horizontal="centerContinuous" vertical="center"/>
    </xf>
    <xf numFmtId="4" fontId="17" fillId="2" borderId="5" xfId="20" applyNumberFormat="1" applyFont="1" applyFill="1" applyBorder="1" applyAlignment="1">
      <alignment horizontal="center" vertical="center"/>
    </xf>
    <xf numFmtId="0" fontId="18" fillId="0" borderId="6" xfId="20" applyFont="1" applyBorder="1" applyAlignment="1">
      <alignment vertical="center"/>
    </xf>
    <xf numFmtId="0" fontId="18" fillId="0" borderId="7" xfId="20" applyFont="1" applyBorder="1" applyAlignment="1">
      <alignment vertical="center"/>
    </xf>
    <xf numFmtId="0" fontId="17" fillId="0" borderId="7" xfId="20" applyFont="1" applyBorder="1" applyAlignment="1">
      <alignment horizontal="right" vertical="center"/>
    </xf>
    <xf numFmtId="4" fontId="18" fillId="0" borderId="8" xfId="20" applyNumberFormat="1" applyFont="1" applyBorder="1" applyAlignment="1">
      <alignment horizontal="center" vertical="center"/>
    </xf>
    <xf numFmtId="0" fontId="18" fillId="0" borderId="9" xfId="20" applyFont="1" applyBorder="1" applyAlignment="1">
      <alignment vertical="center"/>
    </xf>
    <xf numFmtId="0" fontId="17" fillId="0" borderId="9" xfId="20" applyFont="1" applyBorder="1" applyAlignment="1">
      <alignment horizontal="right" vertical="center"/>
    </xf>
    <xf numFmtId="4" fontId="18" fillId="0" borderId="9" xfId="20" applyNumberFormat="1" applyFont="1" applyBorder="1" applyAlignment="1">
      <alignment horizontal="center" vertical="center"/>
    </xf>
    <xf numFmtId="0" fontId="18" fillId="0" borderId="1" xfId="20" applyFont="1" applyBorder="1" applyAlignment="1">
      <alignment vertical="center"/>
    </xf>
    <xf numFmtId="0" fontId="18" fillId="0" borderId="2" xfId="20" applyFont="1" applyBorder="1" applyAlignment="1">
      <alignment vertical="center"/>
    </xf>
    <xf numFmtId="0" fontId="17" fillId="0" borderId="2" xfId="20" applyFont="1" applyBorder="1" applyAlignment="1">
      <alignment horizontal="right" vertical="center"/>
    </xf>
    <xf numFmtId="4" fontId="18" fillId="0" borderId="10" xfId="20" applyNumberFormat="1" applyFont="1" applyBorder="1" applyAlignment="1">
      <alignment horizontal="center" vertical="center"/>
    </xf>
    <xf numFmtId="0" fontId="17" fillId="0" borderId="0" xfId="20" applyFont="1" applyBorder="1" applyAlignment="1">
      <alignment horizontal="right" vertical="center"/>
    </xf>
    <xf numFmtId="0" fontId="17" fillId="0" borderId="6" xfId="20" applyFont="1" applyBorder="1" applyAlignment="1">
      <alignment vertical="center"/>
    </xf>
    <xf numFmtId="0" fontId="18" fillId="0" borderId="8" xfId="20" applyFont="1" applyBorder="1" applyAlignment="1">
      <alignment horizontal="center" vertical="center"/>
    </xf>
    <xf numFmtId="0" fontId="18" fillId="0" borderId="0" xfId="20" applyFont="1" applyBorder="1" applyAlignment="1">
      <alignment horizontal="center" vertical="center"/>
    </xf>
    <xf numFmtId="0" fontId="17" fillId="2" borderId="1" xfId="20" applyFont="1" applyFill="1" applyBorder="1" applyAlignment="1">
      <alignment vertical="center"/>
    </xf>
    <xf numFmtId="0" fontId="18" fillId="2" borderId="2" xfId="20" applyFont="1" applyFill="1" applyBorder="1" applyAlignment="1">
      <alignment vertical="center"/>
    </xf>
    <xf numFmtId="0" fontId="18" fillId="2" borderId="11" xfId="20" applyFont="1" applyFill="1" applyBorder="1" applyAlignment="1">
      <alignment horizontal="center" vertical="center"/>
    </xf>
    <xf numFmtId="0" fontId="18" fillId="2" borderId="0" xfId="20" applyFont="1" applyFill="1" applyBorder="1" applyAlignment="1">
      <alignment horizontal="centerContinuous" vertical="center"/>
    </xf>
    <xf numFmtId="4" fontId="17" fillId="2" borderId="12" xfId="20" applyNumberFormat="1" applyFont="1" applyFill="1" applyBorder="1" applyAlignment="1">
      <alignment horizontal="center" vertical="center"/>
    </xf>
    <xf numFmtId="0" fontId="18" fillId="2" borderId="6" xfId="20" applyFont="1" applyFill="1" applyBorder="1" applyAlignment="1">
      <alignment vertical="center"/>
    </xf>
    <xf numFmtId="0" fontId="18" fillId="2" borderId="7" xfId="20" applyFont="1" applyFill="1" applyBorder="1" applyAlignment="1">
      <alignment vertical="center"/>
    </xf>
    <xf numFmtId="0" fontId="18" fillId="2" borderId="13" xfId="20" applyFont="1" applyFill="1" applyBorder="1" applyAlignment="1">
      <alignment horizontal="center" vertical="center"/>
    </xf>
    <xf numFmtId="0" fontId="18" fillId="0" borderId="0" xfId="0" applyFont="1"/>
    <xf numFmtId="3" fontId="21" fillId="2" borderId="14" xfId="20" applyNumberFormat="1" applyFont="1" applyFill="1" applyBorder="1" applyAlignment="1">
      <alignment horizontal="centerContinuous" vertical="center"/>
    </xf>
    <xf numFmtId="0" fontId="21" fillId="2" borderId="6" xfId="20" applyFont="1" applyFill="1" applyBorder="1" applyAlignment="1">
      <alignment horizontal="left" vertical="center"/>
    </xf>
    <xf numFmtId="0" fontId="21" fillId="2" borderId="7" xfId="20" applyFont="1" applyFill="1" applyBorder="1" applyAlignment="1">
      <alignment horizontal="left" vertical="center"/>
    </xf>
    <xf numFmtId="3" fontId="21" fillId="2" borderId="15" xfId="20" applyNumberFormat="1" applyFont="1" applyFill="1" applyBorder="1" applyAlignment="1">
      <alignment horizontal="centerContinuous" vertical="center"/>
    </xf>
    <xf numFmtId="0" fontId="21" fillId="0" borderId="0" xfId="20" applyFont="1" applyFill="1" applyBorder="1" applyAlignment="1">
      <alignment horizontal="left" vertical="center"/>
    </xf>
    <xf numFmtId="3" fontId="21" fillId="0" borderId="0" xfId="20" applyNumberFormat="1" applyFont="1" applyFill="1" applyBorder="1" applyAlignment="1">
      <alignment horizontal="centerContinuous" vertical="center"/>
    </xf>
    <xf numFmtId="0" fontId="18" fillId="0" borderId="1" xfId="20" applyFont="1" applyBorder="1" applyAlignment="1">
      <alignment horizontal="center" vertical="center"/>
    </xf>
    <xf numFmtId="0" fontId="17" fillId="2" borderId="1" xfId="0" applyFont="1" applyFill="1" applyBorder="1"/>
    <xf numFmtId="0" fontId="17" fillId="2" borderId="16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4" fontId="17" fillId="2" borderId="17" xfId="0" applyNumberFormat="1" applyFont="1" applyFill="1" applyBorder="1" applyAlignment="1">
      <alignment vertical="center"/>
    </xf>
    <xf numFmtId="4" fontId="17" fillId="2" borderId="3" xfId="0" applyNumberFormat="1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4" fontId="17" fillId="2" borderId="19" xfId="0" applyNumberFormat="1" applyFont="1" applyFill="1" applyBorder="1" applyAlignment="1">
      <alignment horizontal="center" vertical="center"/>
    </xf>
    <xf numFmtId="4" fontId="17" fillId="2" borderId="14" xfId="0" applyNumberFormat="1" applyFont="1" applyFill="1" applyBorder="1" applyAlignment="1">
      <alignment horizontal="center" vertical="center"/>
    </xf>
    <xf numFmtId="0" fontId="17" fillId="2" borderId="6" xfId="0" applyFont="1" applyFill="1" applyBorder="1"/>
    <xf numFmtId="0" fontId="17" fillId="2" borderId="20" xfId="0" applyFont="1" applyFill="1" applyBorder="1" applyAlignment="1">
      <alignment vertical="center"/>
    </xf>
    <xf numFmtId="0" fontId="17" fillId="2" borderId="7" xfId="0" applyFont="1" applyFill="1" applyBorder="1" applyAlignment="1">
      <alignment vertical="center"/>
    </xf>
    <xf numFmtId="4" fontId="17" fillId="2" borderId="21" xfId="0" applyNumberFormat="1" applyFont="1" applyFill="1" applyBorder="1" applyAlignment="1">
      <alignment horizontal="center" vertical="center"/>
    </xf>
    <xf numFmtId="4" fontId="17" fillId="2" borderId="15" xfId="0" applyNumberFormat="1" applyFont="1" applyFill="1" applyBorder="1" applyAlignment="1">
      <alignment horizontal="center" vertical="center"/>
    </xf>
    <xf numFmtId="0" fontId="17" fillId="0" borderId="9" xfId="0" applyFont="1" applyFill="1" applyBorder="1"/>
    <xf numFmtId="0" fontId="17" fillId="0" borderId="9" xfId="0" applyFont="1" applyFill="1" applyBorder="1" applyAlignment="1">
      <alignment vertical="center"/>
    </xf>
    <xf numFmtId="0" fontId="17" fillId="0" borderId="7" xfId="0" applyFont="1" applyFill="1" applyBorder="1" applyAlignment="1">
      <alignment vertical="center"/>
    </xf>
    <xf numFmtId="4" fontId="17" fillId="0" borderId="7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0" fontId="17" fillId="0" borderId="16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/>
    </xf>
    <xf numFmtId="4" fontId="17" fillId="0" borderId="22" xfId="0" applyNumberFormat="1" applyFont="1" applyFill="1" applyBorder="1" applyAlignment="1">
      <alignment horizontal="center" vertical="center"/>
    </xf>
    <xf numFmtId="4" fontId="17" fillId="0" borderId="11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7" fillId="0" borderId="18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4" fontId="18" fillId="0" borderId="12" xfId="0" applyNumberFormat="1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" fontId="17" fillId="0" borderId="12" xfId="0" applyNumberFormat="1" applyFont="1" applyFill="1" applyBorder="1" applyAlignment="1">
      <alignment horizontal="center"/>
    </xf>
    <xf numFmtId="0" fontId="18" fillId="0" borderId="18" xfId="0" quotePrefix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4" fontId="18" fillId="0" borderId="12" xfId="0" applyNumberFormat="1" applyFont="1" applyBorder="1" applyAlignment="1">
      <alignment horizontal="center"/>
    </xf>
    <xf numFmtId="0" fontId="18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19" xfId="0" applyFont="1" applyBorder="1" applyAlignment="1">
      <alignment horizontal="justify" vertical="center"/>
    </xf>
    <xf numFmtId="0" fontId="18" fillId="0" borderId="6" xfId="0" applyFont="1" applyBorder="1" applyAlignment="1">
      <alignment horizontal="center"/>
    </xf>
    <xf numFmtId="0" fontId="18" fillId="0" borderId="20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4" fontId="18" fillId="0" borderId="23" xfId="0" applyNumberFormat="1" applyFont="1" applyBorder="1" applyAlignment="1">
      <alignment vertical="center"/>
    </xf>
    <xf numFmtId="4" fontId="18" fillId="0" borderId="13" xfId="0" applyNumberFormat="1" applyFont="1" applyBorder="1" applyAlignment="1">
      <alignment vertical="center"/>
    </xf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8" fillId="0" borderId="1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4" fontId="18" fillId="0" borderId="22" xfId="0" applyNumberFormat="1" applyFont="1" applyBorder="1" applyAlignment="1">
      <alignment vertical="center"/>
    </xf>
    <xf numFmtId="4" fontId="18" fillId="0" borderId="11" xfId="0" applyNumberFormat="1" applyFont="1" applyBorder="1" applyAlignment="1">
      <alignment vertical="center"/>
    </xf>
    <xf numFmtId="4" fontId="18" fillId="0" borderId="12" xfId="0" applyNumberFormat="1" applyFont="1" applyBorder="1" applyAlignment="1">
      <alignment vertical="center"/>
    </xf>
    <xf numFmtId="0" fontId="18" fillId="0" borderId="0" xfId="0" applyFont="1" applyBorder="1"/>
    <xf numFmtId="0" fontId="18" fillId="2" borderId="1" xfId="0" applyFont="1" applyFill="1" applyBorder="1"/>
    <xf numFmtId="0" fontId="18" fillId="2" borderId="2" xfId="0" applyFont="1" applyFill="1" applyBorder="1" applyAlignment="1">
      <alignment vertical="center"/>
    </xf>
    <xf numFmtId="0" fontId="18" fillId="2" borderId="16" xfId="0" applyFont="1" applyFill="1" applyBorder="1" applyAlignment="1">
      <alignment vertical="center"/>
    </xf>
    <xf numFmtId="4" fontId="18" fillId="2" borderId="2" xfId="0" applyNumberFormat="1" applyFont="1" applyFill="1" applyBorder="1" applyAlignment="1">
      <alignment vertical="center"/>
    </xf>
    <xf numFmtId="4" fontId="18" fillId="2" borderId="11" xfId="0" applyNumberFormat="1" applyFont="1" applyFill="1" applyBorder="1" applyAlignment="1">
      <alignment vertical="center"/>
    </xf>
    <xf numFmtId="0" fontId="18" fillId="2" borderId="4" xfId="0" applyFont="1" applyFill="1" applyBorder="1"/>
    <xf numFmtId="0" fontId="17" fillId="2" borderId="0" xfId="0" applyFont="1" applyFill="1" applyBorder="1" applyAlignment="1">
      <alignment horizontal="centerContinuous" vertical="center"/>
    </xf>
    <xf numFmtId="4" fontId="17" fillId="2" borderId="12" xfId="0" applyNumberFormat="1" applyFont="1" applyFill="1" applyBorder="1" applyAlignment="1">
      <alignment horizontal="center" vertical="center"/>
    </xf>
    <xf numFmtId="0" fontId="18" fillId="2" borderId="6" xfId="0" applyFont="1" applyFill="1" applyBorder="1"/>
    <xf numFmtId="0" fontId="18" fillId="2" borderId="7" xfId="0" applyFont="1" applyFill="1" applyBorder="1" applyAlignment="1">
      <alignment vertical="center"/>
    </xf>
    <xf numFmtId="0" fontId="18" fillId="2" borderId="20" xfId="0" applyFont="1" applyFill="1" applyBorder="1" applyAlignment="1">
      <alignment vertical="center"/>
    </xf>
    <xf numFmtId="4" fontId="18" fillId="2" borderId="7" xfId="0" applyNumberFormat="1" applyFont="1" applyFill="1" applyBorder="1" applyAlignment="1">
      <alignment vertical="center"/>
    </xf>
    <xf numFmtId="166" fontId="18" fillId="2" borderId="13" xfId="0" applyNumberFormat="1" applyFont="1" applyFill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18" fillId="0" borderId="24" xfId="0" applyNumberFormat="1" applyFont="1" applyFill="1" applyBorder="1" applyAlignment="1">
      <alignment vertical="center"/>
    </xf>
    <xf numFmtId="2" fontId="17" fillId="0" borderId="0" xfId="0" applyNumberFormat="1" applyFont="1"/>
    <xf numFmtId="167" fontId="17" fillId="0" borderId="0" xfId="0" applyNumberFormat="1" applyFont="1"/>
    <xf numFmtId="0" fontId="18" fillId="0" borderId="0" xfId="20" quotePrefix="1" applyFont="1" applyBorder="1" applyAlignment="1">
      <alignment horizontal="left" vertical="center"/>
    </xf>
    <xf numFmtId="3" fontId="21" fillId="0" borderId="24" xfId="0" applyNumberFormat="1" applyFont="1" applyFill="1" applyBorder="1" applyAlignment="1">
      <alignment vertical="center"/>
    </xf>
    <xf numFmtId="3" fontId="21" fillId="2" borderId="24" xfId="0" applyNumberFormat="1" applyFont="1" applyFill="1" applyBorder="1" applyAlignment="1">
      <alignment vertical="center"/>
    </xf>
    <xf numFmtId="4" fontId="21" fillId="0" borderId="24" xfId="0" applyNumberFormat="1" applyFont="1" applyBorder="1" applyAlignment="1">
      <alignment vertical="center"/>
    </xf>
    <xf numFmtId="3" fontId="26" fillId="0" borderId="24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26" fillId="2" borderId="18" xfId="0" applyFont="1" applyFill="1" applyBorder="1" applyAlignment="1">
      <alignment horizontal="centerContinuous" vertical="center"/>
    </xf>
    <xf numFmtId="0" fontId="21" fillId="2" borderId="0" xfId="0" applyFont="1" applyFill="1" applyBorder="1" applyAlignment="1">
      <alignment vertical="center"/>
    </xf>
    <xf numFmtId="0" fontId="21" fillId="2" borderId="19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7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4" fontId="26" fillId="0" borderId="12" xfId="0" applyNumberFormat="1" applyFont="1" applyBorder="1" applyAlignment="1">
      <alignment horizontal="center"/>
    </xf>
    <xf numFmtId="4" fontId="21" fillId="0" borderId="12" xfId="0" applyNumberFormat="1" applyFont="1" applyBorder="1" applyAlignment="1">
      <alignment horizontal="center"/>
    </xf>
    <xf numFmtId="4" fontId="26" fillId="0" borderId="23" xfId="0" applyNumberFormat="1" applyFont="1" applyBorder="1" applyAlignment="1">
      <alignment vertical="center"/>
    </xf>
    <xf numFmtId="4" fontId="26" fillId="0" borderId="13" xfId="0" applyNumberFormat="1" applyFont="1" applyBorder="1" applyAlignment="1">
      <alignment vertical="center"/>
    </xf>
    <xf numFmtId="0" fontId="1" fillId="0" borderId="0" xfId="20" applyFont="1" applyBorder="1" applyAlignment="1">
      <alignment horizontal="left" vertical="center"/>
    </xf>
    <xf numFmtId="0" fontId="1" fillId="0" borderId="0" xfId="20" applyFont="1" applyBorder="1" applyAlignment="1">
      <alignment vertical="center"/>
    </xf>
    <xf numFmtId="0" fontId="1" fillId="0" borderId="4" xfId="20" applyFont="1" applyBorder="1" applyAlignment="1">
      <alignment vertical="center"/>
    </xf>
    <xf numFmtId="0" fontId="31" fillId="0" borderId="0" xfId="0" applyFont="1" applyFill="1"/>
    <xf numFmtId="0" fontId="20" fillId="0" borderId="18" xfId="0" applyFont="1" applyBorder="1" applyAlignment="1">
      <alignment horizontal="center" vertical="center"/>
    </xf>
    <xf numFmtId="0" fontId="17" fillId="0" borderId="0" xfId="0" applyFont="1" applyFill="1"/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justify" wrapText="1"/>
    </xf>
    <xf numFmtId="0" fontId="17" fillId="0" borderId="4" xfId="20" applyFont="1" applyBorder="1" applyAlignment="1">
      <alignment horizontal="left" vertical="center" wrapText="1"/>
    </xf>
    <xf numFmtId="0" fontId="11" fillId="0" borderId="0" xfId="20" applyFont="1" applyBorder="1" applyAlignment="1">
      <alignment horizontal="right"/>
    </xf>
    <xf numFmtId="3" fontId="10" fillId="2" borderId="17" xfId="20" applyNumberFormat="1" applyFont="1" applyFill="1" applyBorder="1" applyAlignment="1">
      <alignment horizontal="right" vertical="center"/>
    </xf>
    <xf numFmtId="3" fontId="21" fillId="2" borderId="19" xfId="20" applyNumberFormat="1" applyFont="1" applyFill="1" applyBorder="1" applyAlignment="1">
      <alignment horizontal="right" vertical="center"/>
    </xf>
    <xf numFmtId="3" fontId="21" fillId="2" borderId="21" xfId="20" applyNumberFormat="1" applyFont="1" applyFill="1" applyBorder="1" applyAlignment="1">
      <alignment horizontal="right" vertical="center"/>
    </xf>
    <xf numFmtId="3" fontId="21" fillId="0" borderId="0" xfId="20" applyNumberFormat="1" applyFont="1" applyFill="1" applyBorder="1" applyAlignment="1">
      <alignment horizontal="right" vertical="center"/>
    </xf>
    <xf numFmtId="4" fontId="18" fillId="0" borderId="22" xfId="20" applyNumberFormat="1" applyFont="1" applyBorder="1" applyAlignment="1">
      <alignment horizontal="right" vertical="center"/>
    </xf>
    <xf numFmtId="3" fontId="17" fillId="0" borderId="24" xfId="20" applyNumberFormat="1" applyFont="1" applyBorder="1" applyAlignment="1">
      <alignment horizontal="right" vertical="center"/>
    </xf>
    <xf numFmtId="4" fontId="18" fillId="0" borderId="24" xfId="20" applyNumberFormat="1" applyFont="1" applyBorder="1" applyAlignment="1">
      <alignment horizontal="right" vertical="center"/>
    </xf>
    <xf numFmtId="3" fontId="17" fillId="0" borderId="24" xfId="20" applyNumberFormat="1" applyFont="1" applyFill="1" applyBorder="1" applyAlignment="1">
      <alignment horizontal="right" vertical="center"/>
    </xf>
    <xf numFmtId="4" fontId="17" fillId="0" borderId="24" xfId="20" applyNumberFormat="1" applyFont="1" applyBorder="1" applyAlignment="1">
      <alignment horizontal="right" vertical="center"/>
    </xf>
    <xf numFmtId="3" fontId="17" fillId="2" borderId="24" xfId="20" applyNumberFormat="1" applyFont="1" applyFill="1" applyBorder="1" applyAlignment="1">
      <alignment horizontal="right" vertical="center"/>
    </xf>
    <xf numFmtId="4" fontId="17" fillId="0" borderId="23" xfId="20" applyNumberFormat="1" applyFont="1" applyBorder="1" applyAlignment="1">
      <alignment horizontal="right" vertical="center"/>
    </xf>
    <xf numFmtId="4" fontId="17" fillId="0" borderId="9" xfId="20" applyNumberFormat="1" applyFont="1" applyBorder="1" applyAlignment="1">
      <alignment horizontal="right" vertical="center"/>
    </xf>
    <xf numFmtId="4" fontId="17" fillId="0" borderId="22" xfId="20" applyNumberFormat="1" applyFont="1" applyBorder="1" applyAlignment="1">
      <alignment horizontal="right" vertical="center"/>
    </xf>
    <xf numFmtId="4" fontId="18" fillId="0" borderId="23" xfId="20" applyNumberFormat="1" applyFont="1" applyBorder="1" applyAlignment="1">
      <alignment horizontal="right" vertical="center"/>
    </xf>
    <xf numFmtId="4" fontId="18" fillId="0" borderId="0" xfId="20" applyNumberFormat="1" applyFont="1" applyBorder="1" applyAlignment="1">
      <alignment horizontal="right" vertical="center"/>
    </xf>
    <xf numFmtId="4" fontId="18" fillId="2" borderId="22" xfId="20" applyNumberFormat="1" applyFont="1" applyFill="1" applyBorder="1" applyAlignment="1">
      <alignment horizontal="right" vertical="center"/>
    </xf>
    <xf numFmtId="4" fontId="18" fillId="2" borderId="23" xfId="20" applyNumberFormat="1" applyFont="1" applyFill="1" applyBorder="1" applyAlignment="1">
      <alignment horizontal="right" vertical="center"/>
    </xf>
    <xf numFmtId="0" fontId="5" fillId="0" borderId="0" xfId="20" applyFont="1" applyBorder="1" applyAlignment="1">
      <alignment horizontal="right"/>
    </xf>
    <xf numFmtId="3" fontId="1" fillId="0" borderId="24" xfId="20" applyNumberFormat="1" applyFont="1" applyBorder="1" applyAlignment="1">
      <alignment horizontal="right" vertical="center"/>
    </xf>
    <xf numFmtId="3" fontId="1" fillId="0" borderId="24" xfId="20" applyNumberFormat="1" applyFont="1" applyFill="1" applyBorder="1" applyAlignment="1">
      <alignment horizontal="right" vertical="center"/>
    </xf>
    <xf numFmtId="3" fontId="18" fillId="0" borderId="24" xfId="20" applyNumberFormat="1" applyFont="1" applyBorder="1" applyAlignment="1">
      <alignment horizontal="right" vertical="center"/>
    </xf>
    <xf numFmtId="4" fontId="26" fillId="0" borderId="12" xfId="0" applyNumberFormat="1" applyFont="1" applyBorder="1" applyAlignment="1">
      <alignment horizontal="center" vertical="center"/>
    </xf>
    <xf numFmtId="3" fontId="0" fillId="0" borderId="0" xfId="0" applyNumberFormat="1"/>
    <xf numFmtId="168" fontId="0" fillId="0" borderId="0" xfId="0" applyNumberFormat="1"/>
    <xf numFmtId="4" fontId="0" fillId="0" borderId="0" xfId="0" applyNumberFormat="1"/>
    <xf numFmtId="0" fontId="2" fillId="0" borderId="0" xfId="21" applyFont="1"/>
    <xf numFmtId="0" fontId="11" fillId="0" borderId="0" xfId="21" applyFont="1"/>
    <xf numFmtId="0" fontId="3" fillId="0" borderId="0" xfId="21" applyFont="1"/>
    <xf numFmtId="0" fontId="13" fillId="0" borderId="0" xfId="21" quotePrefix="1" applyFont="1" applyBorder="1" applyAlignment="1">
      <alignment vertical="justify"/>
    </xf>
    <xf numFmtId="0" fontId="13" fillId="0" borderId="0" xfId="21" applyFont="1" applyBorder="1" applyAlignment="1">
      <alignment vertical="justify"/>
    </xf>
    <xf numFmtId="3" fontId="13" fillId="0" borderId="0" xfId="21" applyNumberFormat="1" applyFont="1" applyBorder="1" applyAlignment="1">
      <alignment vertical="justify"/>
    </xf>
    <xf numFmtId="0" fontId="9" fillId="0" borderId="4" xfId="24" quotePrefix="1" applyFont="1" applyBorder="1" applyAlignment="1">
      <alignment horizontal="center" vertical="center"/>
    </xf>
    <xf numFmtId="3" fontId="9" fillId="0" borderId="14" xfId="21" applyNumberFormat="1" applyFont="1" applyBorder="1" applyAlignment="1">
      <alignment vertical="center"/>
    </xf>
    <xf numFmtId="0" fontId="9" fillId="0" borderId="18" xfId="24" applyFont="1" applyFill="1" applyBorder="1" applyAlignment="1">
      <alignment horizontal="left" vertical="center"/>
    </xf>
    <xf numFmtId="3" fontId="9" fillId="0" borderId="19" xfId="21" applyNumberFormat="1" applyFont="1" applyBorder="1" applyAlignment="1">
      <alignment vertical="center"/>
    </xf>
    <xf numFmtId="0" fontId="9" fillId="0" borderId="18" xfId="24" applyFont="1" applyFill="1" applyBorder="1" applyAlignment="1">
      <alignment vertical="center"/>
    </xf>
    <xf numFmtId="3" fontId="9" fillId="0" borderId="24" xfId="21" applyNumberFormat="1" applyFont="1" applyFill="1" applyBorder="1" applyAlignment="1">
      <alignment vertical="center"/>
    </xf>
    <xf numFmtId="3" fontId="9" fillId="0" borderId="24" xfId="21" applyNumberFormat="1" applyFont="1" applyBorder="1" applyAlignment="1">
      <alignment vertical="center"/>
    </xf>
    <xf numFmtId="0" fontId="9" fillId="0" borderId="4" xfId="24" applyFont="1" applyBorder="1" applyAlignment="1">
      <alignment horizontal="center" vertical="center"/>
    </xf>
    <xf numFmtId="0" fontId="9" fillId="0" borderId="4" xfId="21" quotePrefix="1" applyFont="1" applyBorder="1" applyAlignment="1">
      <alignment horizontal="center" vertical="center"/>
    </xf>
    <xf numFmtId="3" fontId="9" fillId="0" borderId="25" xfId="21" applyNumberFormat="1" applyFont="1" applyBorder="1" applyAlignment="1">
      <alignment vertical="center"/>
    </xf>
    <xf numFmtId="3" fontId="9" fillId="0" borderId="26" xfId="21" applyNumberFormat="1" applyFont="1" applyBorder="1" applyAlignment="1">
      <alignment vertical="center"/>
    </xf>
    <xf numFmtId="0" fontId="9" fillId="0" borderId="6" xfId="21" quotePrefix="1" applyFont="1" applyBorder="1" applyAlignment="1">
      <alignment horizontal="center" vertical="justify"/>
    </xf>
    <xf numFmtId="0" fontId="9" fillId="0" borderId="7" xfId="21" applyFont="1" applyBorder="1" applyAlignment="1">
      <alignment vertical="justify"/>
    </xf>
    <xf numFmtId="3" fontId="9" fillId="0" borderId="23" xfId="21" applyNumberFormat="1" applyFont="1" applyBorder="1" applyAlignment="1">
      <alignment vertical="justify"/>
    </xf>
    <xf numFmtId="3" fontId="9" fillId="0" borderId="27" xfId="21" applyNumberFormat="1" applyFont="1" applyBorder="1" applyAlignment="1">
      <alignment vertical="justify"/>
    </xf>
    <xf numFmtId="3" fontId="9" fillId="0" borderId="7" xfId="21" applyNumberFormat="1" applyFont="1" applyBorder="1" applyAlignment="1">
      <alignment vertical="justify"/>
    </xf>
    <xf numFmtId="3" fontId="9" fillId="0" borderId="15" xfId="21" applyNumberFormat="1" applyFont="1" applyBorder="1" applyAlignment="1">
      <alignment vertical="justify"/>
    </xf>
    <xf numFmtId="0" fontId="9" fillId="0" borderId="0" xfId="21" quotePrefix="1" applyFont="1" applyBorder="1" applyAlignment="1">
      <alignment horizontal="center" vertical="justify"/>
    </xf>
    <xf numFmtId="0" fontId="9" fillId="0" borderId="0" xfId="21" applyFont="1" applyBorder="1" applyAlignment="1">
      <alignment vertical="justify"/>
    </xf>
    <xf numFmtId="3" fontId="9" fillId="0" borderId="0" xfId="21" applyNumberFormat="1" applyFont="1" applyBorder="1" applyAlignment="1">
      <alignment vertical="justify"/>
    </xf>
    <xf numFmtId="0" fontId="4" fillId="0" borderId="0" xfId="21" applyFont="1" applyBorder="1" applyAlignment="1">
      <alignment vertical="justify"/>
    </xf>
    <xf numFmtId="0" fontId="4" fillId="0" borderId="0" xfId="21" applyFont="1" applyBorder="1" applyAlignment="1">
      <alignment horizontal="center" vertical="justify"/>
    </xf>
    <xf numFmtId="4" fontId="4" fillId="0" borderId="0" xfId="21" applyNumberFormat="1" applyFont="1" applyBorder="1" applyAlignment="1">
      <alignment vertical="justify"/>
    </xf>
    <xf numFmtId="4" fontId="32" fillId="0" borderId="0" xfId="21" applyNumberFormat="1" applyFont="1" applyBorder="1" applyAlignment="1">
      <alignment vertical="justify"/>
    </xf>
    <xf numFmtId="3" fontId="9" fillId="0" borderId="0" xfId="21" applyNumberFormat="1" applyFont="1" applyBorder="1" applyAlignment="1">
      <alignment vertical="center"/>
    </xf>
    <xf numFmtId="0" fontId="10" fillId="0" borderId="0" xfId="21" applyFont="1" applyAlignment="1">
      <alignment vertical="center"/>
    </xf>
    <xf numFmtId="3" fontId="13" fillId="0" borderId="3" xfId="21" applyNumberFormat="1" applyFont="1" applyBorder="1" applyAlignment="1">
      <alignment vertical="justify"/>
    </xf>
    <xf numFmtId="0" fontId="13" fillId="0" borderId="17" xfId="21" applyFont="1" applyBorder="1" applyAlignment="1">
      <alignment vertical="justify"/>
    </xf>
    <xf numFmtId="3" fontId="13" fillId="0" borderId="22" xfId="21" applyNumberFormat="1" applyFont="1" applyBorder="1" applyAlignment="1">
      <alignment vertical="justify"/>
    </xf>
    <xf numFmtId="0" fontId="2" fillId="0" borderId="0" xfId="12" applyFont="1"/>
    <xf numFmtId="0" fontId="3" fillId="0" borderId="0" xfId="12" applyFont="1"/>
    <xf numFmtId="3" fontId="13" fillId="0" borderId="14" xfId="12" applyNumberFormat="1" applyFont="1" applyBorder="1" applyAlignment="1">
      <alignment vertical="justify"/>
    </xf>
    <xf numFmtId="0" fontId="9" fillId="0" borderId="18" xfId="24" applyFont="1" applyFill="1" applyBorder="1" applyAlignment="1">
      <alignment wrapText="1"/>
    </xf>
    <xf numFmtId="3" fontId="14" fillId="0" borderId="0" xfId="12" applyNumberFormat="1" applyFont="1" applyFill="1" applyBorder="1" applyAlignment="1">
      <alignment vertical="center"/>
    </xf>
    <xf numFmtId="0" fontId="9" fillId="0" borderId="18" xfId="24" applyFont="1" applyFill="1" applyBorder="1"/>
    <xf numFmtId="0" fontId="9" fillId="0" borderId="18" xfId="24" applyFont="1" applyFill="1" applyBorder="1" applyAlignment="1">
      <alignment horizontal="left" wrapText="1"/>
    </xf>
    <xf numFmtId="3" fontId="2" fillId="0" borderId="0" xfId="12" applyNumberFormat="1" applyFont="1"/>
    <xf numFmtId="3" fontId="9" fillId="0" borderId="14" xfId="12" applyNumberFormat="1" applyFont="1" applyBorder="1" applyAlignment="1">
      <alignment vertical="justify"/>
    </xf>
    <xf numFmtId="0" fontId="9" fillId="0" borderId="18" xfId="24" applyFont="1" applyFill="1" applyBorder="1" applyAlignment="1">
      <alignment horizontal="justify" vertical="top"/>
    </xf>
    <xf numFmtId="0" fontId="9" fillId="0" borderId="18" xfId="24" applyFont="1" applyFill="1" applyBorder="1" applyAlignment="1">
      <alignment horizontal="justify"/>
    </xf>
    <xf numFmtId="0" fontId="9" fillId="0" borderId="18" xfId="24" applyFont="1" applyFill="1" applyBorder="1" applyAlignment="1">
      <alignment horizontal="justify" vertical="center" wrapText="1"/>
    </xf>
    <xf numFmtId="0" fontId="9" fillId="0" borderId="6" xfId="12" quotePrefix="1" applyFont="1" applyBorder="1" applyAlignment="1">
      <alignment horizontal="center" vertical="top"/>
    </xf>
    <xf numFmtId="3" fontId="14" fillId="0" borderId="27" xfId="12" applyNumberFormat="1" applyFont="1" applyBorder="1" applyAlignment="1">
      <alignment vertical="justify"/>
    </xf>
    <xf numFmtId="3" fontId="9" fillId="0" borderId="15" xfId="12" applyNumberFormat="1" applyFont="1" applyBorder="1" applyAlignment="1">
      <alignment vertical="justify"/>
    </xf>
    <xf numFmtId="0" fontId="9" fillId="0" borderId="0" xfId="12" quotePrefix="1" applyFont="1" applyBorder="1" applyAlignment="1">
      <alignment horizontal="center" vertical="justify"/>
    </xf>
    <xf numFmtId="0" fontId="9" fillId="0" borderId="0" xfId="12" applyFont="1" applyBorder="1" applyAlignment="1">
      <alignment vertical="justify"/>
    </xf>
    <xf numFmtId="3" fontId="9" fillId="0" borderId="0" xfId="12" applyNumberFormat="1" applyFont="1" applyBorder="1" applyAlignment="1">
      <alignment vertical="justify"/>
    </xf>
    <xf numFmtId="0" fontId="9" fillId="2" borderId="1" xfId="12" quotePrefix="1" applyFont="1" applyFill="1" applyBorder="1" applyAlignment="1">
      <alignment vertical="justify"/>
    </xf>
    <xf numFmtId="0" fontId="9" fillId="2" borderId="2" xfId="12" applyFont="1" applyFill="1" applyBorder="1" applyAlignment="1">
      <alignment vertical="justify"/>
    </xf>
    <xf numFmtId="3" fontId="14" fillId="2" borderId="17" xfId="12" applyNumberFormat="1" applyFont="1" applyFill="1" applyBorder="1" applyAlignment="1">
      <alignment vertical="justify"/>
    </xf>
    <xf numFmtId="3" fontId="9" fillId="2" borderId="3" xfId="12" applyNumberFormat="1" applyFont="1" applyFill="1" applyBorder="1" applyAlignment="1">
      <alignment vertical="justify"/>
    </xf>
    <xf numFmtId="0" fontId="12" fillId="2" borderId="4" xfId="12" applyFont="1" applyFill="1" applyBorder="1" applyAlignment="1">
      <alignment vertical="justify"/>
    </xf>
    <xf numFmtId="0" fontId="12" fillId="2" borderId="0" xfId="12" applyFont="1" applyFill="1" applyBorder="1" applyAlignment="1">
      <alignment horizontal="center" vertical="justify"/>
    </xf>
    <xf numFmtId="3" fontId="30" fillId="2" borderId="19" xfId="12" applyNumberFormat="1" applyFont="1" applyFill="1" applyBorder="1" applyAlignment="1">
      <alignment vertical="justify"/>
    </xf>
    <xf numFmtId="3" fontId="12" fillId="2" borderId="14" xfId="12" applyNumberFormat="1" applyFont="1" applyFill="1" applyBorder="1" applyAlignment="1">
      <alignment vertical="justify"/>
    </xf>
    <xf numFmtId="0" fontId="12" fillId="2" borderId="6" xfId="12" applyFont="1" applyFill="1" applyBorder="1" applyAlignment="1">
      <alignment vertical="justify"/>
    </xf>
    <xf numFmtId="0" fontId="12" fillId="2" borderId="7" xfId="12" applyFont="1" applyFill="1" applyBorder="1" applyAlignment="1">
      <alignment horizontal="center" vertical="justify"/>
    </xf>
    <xf numFmtId="3" fontId="12" fillId="2" borderId="21" xfId="12" applyNumberFormat="1" applyFont="1" applyFill="1" applyBorder="1" applyAlignment="1">
      <alignment vertical="justify"/>
    </xf>
    <xf numFmtId="3" fontId="12" fillId="2" borderId="15" xfId="12" applyNumberFormat="1" applyFont="1" applyFill="1" applyBorder="1" applyAlignment="1">
      <alignment vertical="justify"/>
    </xf>
    <xf numFmtId="0" fontId="2" fillId="0" borderId="0" xfId="12" applyFont="1" applyAlignment="1">
      <alignment horizontal="center"/>
    </xf>
    <xf numFmtId="0" fontId="9" fillId="0" borderId="0" xfId="12" applyFont="1"/>
    <xf numFmtId="3" fontId="9" fillId="0" borderId="14" xfId="12" applyNumberFormat="1" applyFont="1" applyFill="1" applyBorder="1" applyAlignment="1">
      <alignment vertical="justify"/>
    </xf>
    <xf numFmtId="0" fontId="1" fillId="0" borderId="0" xfId="12"/>
    <xf numFmtId="0" fontId="43" fillId="0" borderId="0" xfId="12" applyFont="1" applyAlignment="1">
      <alignment vertical="center"/>
    </xf>
    <xf numFmtId="0" fontId="44" fillId="0" borderId="0" xfId="12" applyFont="1" applyAlignment="1">
      <alignment vertical="center"/>
    </xf>
    <xf numFmtId="0" fontId="43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" fontId="1" fillId="0" borderId="0" xfId="12" applyNumberFormat="1"/>
    <xf numFmtId="0" fontId="19" fillId="0" borderId="0" xfId="20" applyFont="1" applyBorder="1" applyAlignment="1">
      <alignment vertical="center"/>
    </xf>
    <xf numFmtId="0" fontId="21" fillId="0" borderId="0" xfId="20" applyFont="1" applyBorder="1" applyAlignment="1">
      <alignment vertical="center"/>
    </xf>
    <xf numFmtId="0" fontId="45" fillId="0" borderId="0" xfId="12" applyFont="1" applyBorder="1" applyAlignment="1">
      <alignment vertical="center" wrapText="1"/>
    </xf>
    <xf numFmtId="0" fontId="46" fillId="0" borderId="0" xfId="12" applyFont="1" applyBorder="1" applyAlignment="1">
      <alignment vertical="center" wrapText="1"/>
    </xf>
    <xf numFmtId="0" fontId="1" fillId="0" borderId="28" xfId="0" applyFont="1" applyBorder="1" applyAlignment="1">
      <alignment horizontal="justify" vertical="center" wrapText="1"/>
    </xf>
    <xf numFmtId="0" fontId="46" fillId="0" borderId="28" xfId="0" applyFont="1" applyBorder="1" applyAlignment="1">
      <alignment horizontal="right" vertical="center" wrapText="1"/>
    </xf>
    <xf numFmtId="0" fontId="46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6" fillId="0" borderId="29" xfId="0" applyFont="1" applyBorder="1" applyAlignment="1">
      <alignment horizontal="right" vertical="center" wrapText="1"/>
    </xf>
    <xf numFmtId="3" fontId="47" fillId="0" borderId="14" xfId="0" applyNumberFormat="1" applyFont="1" applyBorder="1" applyAlignment="1">
      <alignment horizontal="right" vertical="center" wrapText="1"/>
    </xf>
    <xf numFmtId="0" fontId="47" fillId="0" borderId="28" xfId="0" applyFont="1" applyBorder="1" applyAlignment="1">
      <alignment vertical="center" wrapText="1"/>
    </xf>
    <xf numFmtId="0" fontId="47" fillId="0" borderId="28" xfId="0" applyFont="1" applyBorder="1" applyAlignment="1">
      <alignment horizontal="justify" vertical="center" wrapText="1"/>
    </xf>
    <xf numFmtId="0" fontId="47" fillId="0" borderId="28" xfId="0" applyFont="1" applyBorder="1" applyAlignment="1">
      <alignment horizontal="left" vertical="center" wrapText="1" indent="6"/>
    </xf>
    <xf numFmtId="0" fontId="47" fillId="0" borderId="28" xfId="0" applyFont="1" applyBorder="1" applyAlignment="1">
      <alignment horizontal="left" vertical="center" wrapText="1" indent="2"/>
    </xf>
    <xf numFmtId="0" fontId="17" fillId="4" borderId="30" xfId="0" applyFont="1" applyFill="1" applyBorder="1" applyAlignment="1">
      <alignment horizontal="center" vertical="center" wrapText="1"/>
    </xf>
    <xf numFmtId="0" fontId="48" fillId="4" borderId="30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justify" vertical="center" wrapText="1"/>
    </xf>
    <xf numFmtId="3" fontId="26" fillId="0" borderId="14" xfId="0" applyNumberFormat="1" applyFont="1" applyBorder="1" applyAlignment="1">
      <alignment horizontal="right" vertical="center" wrapText="1"/>
    </xf>
    <xf numFmtId="0" fontId="20" fillId="4" borderId="30" xfId="0" applyFont="1" applyFill="1" applyBorder="1" applyAlignment="1">
      <alignment horizontal="center" vertical="center" wrapText="1"/>
    </xf>
    <xf numFmtId="3" fontId="21" fillId="4" borderId="31" xfId="0" applyNumberFormat="1" applyFont="1" applyFill="1" applyBorder="1" applyAlignment="1">
      <alignment horizontal="right" vertical="center" wrapText="1"/>
    </xf>
    <xf numFmtId="0" fontId="48" fillId="4" borderId="31" xfId="0" applyFont="1" applyFill="1" applyBorder="1" applyAlignment="1">
      <alignment horizontal="center" vertical="center" wrapText="1"/>
    </xf>
    <xf numFmtId="0" fontId="43" fillId="4" borderId="30" xfId="0" applyFont="1" applyFill="1" applyBorder="1" applyAlignment="1">
      <alignment horizontal="center" vertical="center" wrapText="1"/>
    </xf>
    <xf numFmtId="3" fontId="48" fillId="4" borderId="31" xfId="0" applyNumberFormat="1" applyFont="1" applyFill="1" applyBorder="1" applyAlignment="1">
      <alignment horizontal="right" vertical="center" wrapText="1"/>
    </xf>
    <xf numFmtId="0" fontId="43" fillId="4" borderId="31" xfId="0" applyFont="1" applyFill="1" applyBorder="1" applyAlignment="1">
      <alignment horizontal="center" vertical="center" wrapText="1"/>
    </xf>
    <xf numFmtId="0" fontId="47" fillId="0" borderId="32" xfId="0" applyFont="1" applyBorder="1" applyAlignment="1">
      <alignment horizontal="justify" vertical="center" wrapText="1"/>
    </xf>
    <xf numFmtId="3" fontId="47" fillId="0" borderId="32" xfId="0" applyNumberFormat="1" applyFont="1" applyBorder="1" applyAlignment="1">
      <alignment horizontal="right" vertical="center" wrapText="1"/>
    </xf>
    <xf numFmtId="3" fontId="47" fillId="0" borderId="28" xfId="0" applyNumberFormat="1" applyFont="1" applyBorder="1" applyAlignment="1">
      <alignment horizontal="right" vertical="center" wrapText="1"/>
    </xf>
    <xf numFmtId="3" fontId="43" fillId="4" borderId="30" xfId="0" applyNumberFormat="1" applyFont="1" applyFill="1" applyBorder="1" applyAlignment="1">
      <alignment horizontal="right" vertical="center" wrapText="1"/>
    </xf>
    <xf numFmtId="3" fontId="43" fillId="4" borderId="31" xfId="0" applyNumberFormat="1" applyFont="1" applyFill="1" applyBorder="1" applyAlignment="1">
      <alignment horizontal="right" vertical="center" wrapText="1"/>
    </xf>
    <xf numFmtId="3" fontId="46" fillId="0" borderId="28" xfId="12" applyNumberFormat="1" applyFont="1" applyBorder="1" applyAlignment="1">
      <alignment vertical="center" wrapText="1"/>
    </xf>
    <xf numFmtId="0" fontId="49" fillId="0" borderId="28" xfId="12" applyFont="1" applyBorder="1" applyAlignment="1">
      <alignment horizontal="center" vertical="center" wrapText="1"/>
    </xf>
    <xf numFmtId="0" fontId="49" fillId="4" borderId="30" xfId="12" applyFont="1" applyFill="1" applyBorder="1" applyAlignment="1">
      <alignment horizontal="center" vertical="center" wrapText="1"/>
    </xf>
    <xf numFmtId="0" fontId="45" fillId="0" borderId="1" xfId="12" applyFont="1" applyBorder="1" applyAlignment="1">
      <alignment vertical="center" wrapText="1"/>
    </xf>
    <xf numFmtId="0" fontId="45" fillId="0" borderId="4" xfId="12" applyFont="1" applyBorder="1" applyAlignment="1">
      <alignment vertical="center" wrapText="1"/>
    </xf>
    <xf numFmtId="0" fontId="46" fillId="0" borderId="14" xfId="12" applyFont="1" applyBorder="1" applyAlignment="1">
      <alignment vertical="center" wrapText="1"/>
    </xf>
    <xf numFmtId="0" fontId="46" fillId="0" borderId="14" xfId="12" applyFont="1" applyBorder="1" applyAlignment="1">
      <alignment horizontal="justify" vertical="center" wrapText="1"/>
    </xf>
    <xf numFmtId="0" fontId="46" fillId="0" borderId="4" xfId="12" applyFont="1" applyBorder="1" applyAlignment="1">
      <alignment vertical="center" wrapText="1"/>
    </xf>
    <xf numFmtId="0" fontId="45" fillId="0" borderId="14" xfId="12" applyFont="1" applyBorder="1" applyAlignment="1">
      <alignment vertical="center" wrapText="1"/>
    </xf>
    <xf numFmtId="0" fontId="50" fillId="0" borderId="28" xfId="12" applyFont="1" applyBorder="1" applyAlignment="1">
      <alignment horizontal="center" vertical="center" wrapText="1"/>
    </xf>
    <xf numFmtId="0" fontId="48" fillId="4" borderId="30" xfId="12" applyFont="1" applyFill="1" applyBorder="1" applyAlignment="1">
      <alignment horizontal="center" vertical="center" wrapText="1"/>
    </xf>
    <xf numFmtId="0" fontId="48" fillId="0" borderId="28" xfId="12" applyFont="1" applyBorder="1" applyAlignment="1">
      <alignment vertical="center" wrapText="1"/>
    </xf>
    <xf numFmtId="0" fontId="48" fillId="0" borderId="29" xfId="12" applyFont="1" applyBorder="1" applyAlignment="1">
      <alignment vertical="center" wrapText="1"/>
    </xf>
    <xf numFmtId="0" fontId="48" fillId="0" borderId="28" xfId="12" applyFont="1" applyFill="1" applyBorder="1" applyAlignment="1">
      <alignment horizontal="center" vertical="center" wrapText="1"/>
    </xf>
    <xf numFmtId="2" fontId="47" fillId="0" borderId="28" xfId="12" applyNumberFormat="1" applyFont="1" applyBorder="1" applyAlignment="1">
      <alignment horizontal="center" vertical="center" wrapText="1"/>
    </xf>
    <xf numFmtId="0" fontId="48" fillId="0" borderId="28" xfId="12" applyFont="1" applyFill="1" applyBorder="1" applyAlignment="1">
      <alignment vertical="center" wrapText="1"/>
    </xf>
    <xf numFmtId="3" fontId="47" fillId="0" borderId="28" xfId="12" applyNumberFormat="1" applyFont="1" applyBorder="1" applyAlignment="1">
      <alignment horizontal="center" vertical="center" wrapText="1"/>
    </xf>
    <xf numFmtId="3" fontId="48" fillId="0" borderId="28" xfId="12" applyNumberFormat="1" applyFont="1" applyBorder="1" applyAlignment="1">
      <alignment horizontal="center" vertical="center" wrapText="1"/>
    </xf>
    <xf numFmtId="3" fontId="48" fillId="0" borderId="28" xfId="12" applyNumberFormat="1" applyFont="1" applyFill="1" applyBorder="1" applyAlignment="1">
      <alignment horizontal="center" vertical="center" wrapText="1"/>
    </xf>
    <xf numFmtId="3" fontId="47" fillId="0" borderId="29" xfId="12" applyNumberFormat="1" applyFont="1" applyBorder="1" applyAlignment="1">
      <alignment horizontal="center" vertical="center" wrapText="1"/>
    </xf>
    <xf numFmtId="3" fontId="46" fillId="0" borderId="28" xfId="0" applyNumberFormat="1" applyFont="1" applyBorder="1" applyAlignment="1">
      <alignment horizontal="right" vertical="center" wrapText="1"/>
    </xf>
    <xf numFmtId="3" fontId="46" fillId="0" borderId="29" xfId="0" applyNumberFormat="1" applyFont="1" applyBorder="1" applyAlignment="1">
      <alignment horizontal="right" vertical="center" wrapText="1"/>
    </xf>
    <xf numFmtId="0" fontId="45" fillId="0" borderId="28" xfId="0" applyFont="1" applyBorder="1" applyAlignment="1">
      <alignment horizontal="justify" vertical="center" wrapText="1"/>
    </xf>
    <xf numFmtId="3" fontId="5" fillId="0" borderId="0" xfId="20" applyNumberFormat="1" applyFont="1" applyBorder="1" applyAlignment="1">
      <alignment horizontal="right"/>
    </xf>
    <xf numFmtId="2" fontId="48" fillId="0" borderId="28" xfId="12" applyNumberFormat="1" applyFont="1" applyFill="1" applyBorder="1" applyAlignment="1">
      <alignment horizontal="center" vertical="center" wrapText="1"/>
    </xf>
    <xf numFmtId="2" fontId="1" fillId="0" borderId="0" xfId="12" applyNumberFormat="1"/>
    <xf numFmtId="3" fontId="45" fillId="0" borderId="28" xfId="12" applyNumberFormat="1" applyFont="1" applyBorder="1" applyAlignment="1">
      <alignment vertical="center" wrapText="1"/>
    </xf>
    <xf numFmtId="3" fontId="51" fillId="0" borderId="19" xfId="21" applyNumberFormat="1" applyFont="1" applyBorder="1" applyAlignment="1">
      <alignment vertical="center"/>
    </xf>
    <xf numFmtId="3" fontId="51" fillId="0" borderId="24" xfId="21" applyNumberFormat="1" applyFont="1" applyBorder="1" applyAlignment="1">
      <alignment vertical="center"/>
    </xf>
    <xf numFmtId="0" fontId="9" fillId="0" borderId="18" xfId="24" applyFont="1" applyFill="1" applyBorder="1" applyAlignment="1">
      <alignment horizontal="justify" vertical="center"/>
    </xf>
    <xf numFmtId="0" fontId="9" fillId="0" borderId="18" xfId="24" applyFont="1" applyFill="1" applyBorder="1" applyAlignment="1">
      <alignment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3" fontId="21" fillId="0" borderId="14" xfId="0" applyNumberFormat="1" applyFont="1" applyBorder="1" applyAlignment="1">
      <alignment horizontal="right" vertical="center" wrapText="1"/>
    </xf>
    <xf numFmtId="3" fontId="34" fillId="0" borderId="14" xfId="0" applyNumberFormat="1" applyFont="1" applyBorder="1" applyAlignment="1">
      <alignment horizontal="right" vertical="center" wrapText="1"/>
    </xf>
    <xf numFmtId="0" fontId="21" fillId="0" borderId="28" xfId="0" applyFont="1" applyBorder="1" applyAlignment="1">
      <alignment horizontal="justify" vertical="center" wrapText="1"/>
    </xf>
    <xf numFmtId="0" fontId="26" fillId="0" borderId="4" xfId="0" applyFont="1" applyBorder="1" applyAlignment="1">
      <alignment horizontal="justify" vertical="center" wrapText="1"/>
    </xf>
    <xf numFmtId="0" fontId="26" fillId="0" borderId="1" xfId="0" applyFont="1" applyBorder="1" applyAlignment="1">
      <alignment horizontal="justify" vertical="center" wrapText="1"/>
    </xf>
    <xf numFmtId="0" fontId="1" fillId="0" borderId="3" xfId="12" applyBorder="1"/>
    <xf numFmtId="0" fontId="1" fillId="0" borderId="14" xfId="12" applyBorder="1"/>
    <xf numFmtId="3" fontId="43" fillId="4" borderId="30" xfId="0" applyNumberFormat="1" applyFont="1" applyFill="1" applyBorder="1" applyAlignment="1">
      <alignment horizontal="center" vertical="center" wrapText="1"/>
    </xf>
    <xf numFmtId="4" fontId="43" fillId="4" borderId="30" xfId="0" applyNumberFormat="1" applyFont="1" applyFill="1" applyBorder="1" applyAlignment="1">
      <alignment horizontal="center" vertical="center" wrapText="1"/>
    </xf>
    <xf numFmtId="3" fontId="2" fillId="0" borderId="0" xfId="21" applyNumberFormat="1" applyFont="1"/>
    <xf numFmtId="0" fontId="13" fillId="0" borderId="9" xfId="21" applyFont="1" applyBorder="1" applyAlignment="1">
      <alignment vertical="justify"/>
    </xf>
    <xf numFmtId="0" fontId="13" fillId="0" borderId="9" xfId="12" applyFont="1" applyBorder="1" applyAlignment="1">
      <alignment vertical="justify"/>
    </xf>
    <xf numFmtId="0" fontId="13" fillId="0" borderId="33" xfId="12" quotePrefix="1" applyFont="1" applyBorder="1" applyAlignment="1">
      <alignment vertical="justify"/>
    </xf>
    <xf numFmtId="3" fontId="13" fillId="0" borderId="31" xfId="12" applyNumberFormat="1" applyFont="1" applyBorder="1" applyAlignment="1">
      <alignment vertical="justify"/>
    </xf>
    <xf numFmtId="4" fontId="21" fillId="2" borderId="12" xfId="0" applyNumberFormat="1" applyFont="1" applyFill="1" applyBorder="1" applyAlignment="1">
      <alignment horizontal="center"/>
    </xf>
    <xf numFmtId="4" fontId="21" fillId="2" borderId="12" xfId="0" applyNumberFormat="1" applyFont="1" applyFill="1" applyBorder="1" applyAlignment="1">
      <alignment horizontal="center" vertical="center"/>
    </xf>
    <xf numFmtId="0" fontId="48" fillId="0" borderId="18" xfId="12" applyFont="1" applyBorder="1" applyAlignment="1">
      <alignment wrapText="1"/>
    </xf>
    <xf numFmtId="0" fontId="13" fillId="0" borderId="16" xfId="21" applyFont="1" applyBorder="1" applyAlignment="1">
      <alignment vertical="justify"/>
    </xf>
    <xf numFmtId="3" fontId="9" fillId="0" borderId="18" xfId="21" applyNumberFormat="1" applyFont="1" applyBorder="1" applyAlignment="1">
      <alignment vertical="center"/>
    </xf>
    <xf numFmtId="3" fontId="9" fillId="0" borderId="34" xfId="21" applyNumberFormat="1" applyFont="1" applyBorder="1" applyAlignment="1">
      <alignment vertical="center"/>
    </xf>
    <xf numFmtId="0" fontId="2" fillId="0" borderId="19" xfId="21" applyFont="1" applyBorder="1"/>
    <xf numFmtId="0" fontId="48" fillId="0" borderId="19" xfId="12" applyFont="1" applyBorder="1" applyAlignment="1">
      <alignment wrapText="1"/>
    </xf>
    <xf numFmtId="0" fontId="1" fillId="0" borderId="4" xfId="21" quotePrefix="1" applyFont="1" applyBorder="1" applyAlignment="1">
      <alignment horizontal="center" vertical="center"/>
    </xf>
    <xf numFmtId="0" fontId="1" fillId="0" borderId="18" xfId="24" applyFont="1" applyFill="1" applyBorder="1" applyAlignment="1">
      <alignment vertical="center"/>
    </xf>
    <xf numFmtId="0" fontId="21" fillId="0" borderId="7" xfId="20" applyFont="1" applyFill="1" applyBorder="1" applyAlignment="1">
      <alignment horizontal="left" vertical="center"/>
    </xf>
    <xf numFmtId="0" fontId="21" fillId="0" borderId="20" xfId="20" applyFont="1" applyFill="1" applyBorder="1" applyAlignment="1">
      <alignment horizontal="left" vertical="center"/>
    </xf>
    <xf numFmtId="0" fontId="18" fillId="0" borderId="17" xfId="20" applyFont="1" applyBorder="1" applyAlignment="1">
      <alignment vertical="center"/>
    </xf>
    <xf numFmtId="0" fontId="17" fillId="0" borderId="19" xfId="20" applyFont="1" applyBorder="1" applyAlignment="1">
      <alignment vertical="center"/>
    </xf>
    <xf numFmtId="0" fontId="18" fillId="0" borderId="19" xfId="20" applyFont="1" applyBorder="1" applyAlignment="1">
      <alignment vertical="center"/>
    </xf>
    <xf numFmtId="0" fontId="1" fillId="0" borderId="19" xfId="20" applyFont="1" applyBorder="1" applyAlignment="1">
      <alignment vertical="center" wrapText="1"/>
    </xf>
    <xf numFmtId="0" fontId="17" fillId="0" borderId="21" xfId="20" applyFont="1" applyBorder="1" applyAlignment="1">
      <alignment horizontal="right" vertical="center"/>
    </xf>
    <xf numFmtId="0" fontId="17" fillId="0" borderId="35" xfId="20" applyFont="1" applyBorder="1" applyAlignment="1">
      <alignment horizontal="right" vertical="center"/>
    </xf>
    <xf numFmtId="0" fontId="17" fillId="0" borderId="17" xfId="20" applyFont="1" applyBorder="1" applyAlignment="1">
      <alignment horizontal="right" vertical="center"/>
    </xf>
    <xf numFmtId="0" fontId="17" fillId="0" borderId="19" xfId="20" applyFont="1" applyBorder="1" applyAlignment="1">
      <alignment horizontal="right" vertical="center"/>
    </xf>
    <xf numFmtId="3" fontId="10" fillId="2" borderId="3" xfId="20" applyNumberFormat="1" applyFont="1" applyFill="1" applyBorder="1" applyAlignment="1">
      <alignment horizontal="right" vertical="center"/>
    </xf>
    <xf numFmtId="3" fontId="21" fillId="2" borderId="14" xfId="20" applyNumberFormat="1" applyFont="1" applyFill="1" applyBorder="1" applyAlignment="1">
      <alignment horizontal="center" vertical="center"/>
    </xf>
    <xf numFmtId="3" fontId="21" fillId="2" borderId="15" xfId="20" applyNumberFormat="1" applyFont="1" applyFill="1" applyBorder="1" applyAlignment="1">
      <alignment horizontal="right" vertical="center"/>
    </xf>
    <xf numFmtId="3" fontId="21" fillId="0" borderId="14" xfId="20" applyNumberFormat="1" applyFont="1" applyFill="1" applyBorder="1" applyAlignment="1">
      <alignment horizontal="right" vertical="center"/>
    </xf>
    <xf numFmtId="4" fontId="18" fillId="0" borderId="3" xfId="20" applyNumberFormat="1" applyFont="1" applyBorder="1" applyAlignment="1">
      <alignment horizontal="right" vertical="center"/>
    </xf>
    <xf numFmtId="3" fontId="17" fillId="0" borderId="14" xfId="20" applyNumberFormat="1" applyFont="1" applyBorder="1" applyAlignment="1">
      <alignment horizontal="right" vertical="center"/>
    </xf>
    <xf numFmtId="3" fontId="18" fillId="0" borderId="14" xfId="20" applyNumberFormat="1" applyFont="1" applyBorder="1" applyAlignment="1">
      <alignment horizontal="right" vertical="center"/>
    </xf>
    <xf numFmtId="4" fontId="18" fillId="0" borderId="14" xfId="20" applyNumberFormat="1" applyFont="1" applyBorder="1" applyAlignment="1">
      <alignment horizontal="right" vertical="center"/>
    </xf>
    <xf numFmtId="3" fontId="1" fillId="0" borderId="14" xfId="20" applyNumberFormat="1" applyFont="1" applyBorder="1" applyAlignment="1">
      <alignment horizontal="right" vertical="center"/>
    </xf>
    <xf numFmtId="3" fontId="17" fillId="0" borderId="14" xfId="20" applyNumberFormat="1" applyFont="1" applyFill="1" applyBorder="1" applyAlignment="1">
      <alignment horizontal="right" vertical="center"/>
    </xf>
    <xf numFmtId="4" fontId="17" fillId="0" borderId="14" xfId="20" applyNumberFormat="1" applyFont="1" applyBorder="1" applyAlignment="1">
      <alignment horizontal="right" vertical="center"/>
    </xf>
    <xf numFmtId="3" fontId="17" fillId="2" borderId="14" xfId="20" applyNumberFormat="1" applyFont="1" applyFill="1" applyBorder="1" applyAlignment="1">
      <alignment horizontal="right" vertical="center"/>
    </xf>
    <xf numFmtId="4" fontId="17" fillId="0" borderId="15" xfId="20" applyNumberFormat="1" applyFont="1" applyBorder="1" applyAlignment="1">
      <alignment horizontal="right" vertical="center"/>
    </xf>
    <xf numFmtId="4" fontId="17" fillId="0" borderId="31" xfId="20" applyNumberFormat="1" applyFont="1" applyBorder="1" applyAlignment="1">
      <alignment horizontal="right" vertical="center"/>
    </xf>
    <xf numFmtId="4" fontId="17" fillId="0" borderId="3" xfId="20" applyNumberFormat="1" applyFont="1" applyBorder="1" applyAlignment="1">
      <alignment horizontal="right" vertical="center"/>
    </xf>
    <xf numFmtId="3" fontId="17" fillId="2" borderId="12" xfId="20" applyNumberFormat="1" applyFont="1" applyFill="1" applyBorder="1" applyAlignment="1">
      <alignment horizontal="right" vertical="center"/>
    </xf>
    <xf numFmtId="3" fontId="1" fillId="0" borderId="19" xfId="20" applyNumberFormat="1" applyFont="1" applyBorder="1" applyAlignment="1">
      <alignment horizontal="right" vertical="center"/>
    </xf>
    <xf numFmtId="3" fontId="17" fillId="0" borderId="19" xfId="20" applyNumberFormat="1" applyFont="1" applyBorder="1" applyAlignment="1">
      <alignment horizontal="right" vertical="center"/>
    </xf>
    <xf numFmtId="3" fontId="17" fillId="0" borderId="19" xfId="20" applyNumberFormat="1" applyFont="1" applyBorder="1" applyAlignment="1">
      <alignment horizontal="right" vertical="center" wrapText="1"/>
    </xf>
    <xf numFmtId="3" fontId="17" fillId="2" borderId="18" xfId="20" applyNumberFormat="1" applyFont="1" applyFill="1" applyBorder="1" applyAlignment="1">
      <alignment horizontal="right" vertical="center"/>
    </xf>
    <xf numFmtId="0" fontId="17" fillId="2" borderId="18" xfId="20" applyFont="1" applyFill="1" applyBorder="1" applyAlignment="1">
      <alignment horizontal="centerContinuous" vertical="center"/>
    </xf>
    <xf numFmtId="0" fontId="26" fillId="0" borderId="14" xfId="12" applyFont="1" applyBorder="1"/>
    <xf numFmtId="0" fontId="26" fillId="0" borderId="14" xfId="12" applyFont="1" applyBorder="1" applyAlignment="1">
      <alignment horizontal="left"/>
    </xf>
    <xf numFmtId="0" fontId="45" fillId="4" borderId="30" xfId="12" applyFont="1" applyFill="1" applyBorder="1" applyAlignment="1">
      <alignment horizontal="center" vertical="center" wrapText="1"/>
    </xf>
    <xf numFmtId="0" fontId="11" fillId="0" borderId="0" xfId="12" applyFont="1"/>
    <xf numFmtId="0" fontId="21" fillId="2" borderId="21" xfId="12" applyFont="1" applyFill="1" applyBorder="1" applyAlignment="1">
      <alignment horizontal="center" vertical="center"/>
    </xf>
    <xf numFmtId="0" fontId="22" fillId="0" borderId="9" xfId="12" quotePrefix="1" applyFont="1" applyBorder="1" applyAlignment="1">
      <alignment vertical="justify"/>
    </xf>
    <xf numFmtId="0" fontId="22" fillId="0" borderId="9" xfId="12" applyFont="1" applyBorder="1" applyAlignment="1">
      <alignment vertical="justify"/>
    </xf>
    <xf numFmtId="3" fontId="22" fillId="0" borderId="9" xfId="12" applyNumberFormat="1" applyFont="1" applyBorder="1" applyAlignment="1">
      <alignment vertical="justify"/>
    </xf>
    <xf numFmtId="0" fontId="1" fillId="0" borderId="4" xfId="12" applyFont="1" applyBorder="1" applyAlignment="1"/>
    <xf numFmtId="3" fontId="21" fillId="0" borderId="24" xfId="8" applyNumberFormat="1" applyFont="1" applyBorder="1" applyAlignment="1">
      <alignment vertical="center"/>
    </xf>
    <xf numFmtId="3" fontId="21" fillId="0" borderId="19" xfId="8" applyNumberFormat="1" applyFont="1" applyBorder="1" applyAlignment="1">
      <alignment vertical="center"/>
    </xf>
    <xf numFmtId="3" fontId="21" fillId="0" borderId="19" xfId="12" applyNumberFormat="1" applyFont="1" applyBorder="1" applyAlignment="1">
      <alignment vertical="center"/>
    </xf>
    <xf numFmtId="3" fontId="21" fillId="0" borderId="14" xfId="12" applyNumberFormat="1" applyFont="1" applyBorder="1" applyAlignment="1">
      <alignment vertical="center"/>
    </xf>
    <xf numFmtId="0" fontId="1" fillId="0" borderId="4" xfId="12" quotePrefix="1" applyFont="1" applyBorder="1" applyAlignment="1"/>
    <xf numFmtId="3" fontId="26" fillId="0" borderId="19" xfId="12" applyNumberFormat="1" applyFont="1" applyBorder="1" applyAlignment="1"/>
    <xf numFmtId="3" fontId="26" fillId="0" borderId="24" xfId="12" applyNumberFormat="1" applyFont="1" applyBorder="1" applyAlignment="1"/>
    <xf numFmtId="3" fontId="21" fillId="0" borderId="19" xfId="12" applyNumberFormat="1" applyFont="1" applyBorder="1" applyAlignment="1">
      <alignment vertical="top"/>
    </xf>
    <xf numFmtId="0" fontId="27" fillId="0" borderId="19" xfId="22" applyFont="1" applyBorder="1" applyAlignment="1"/>
    <xf numFmtId="3" fontId="26" fillId="0" borderId="19" xfId="8" applyNumberFormat="1" applyFont="1" applyBorder="1" applyAlignment="1"/>
    <xf numFmtId="3" fontId="26" fillId="0" borderId="14" xfId="12" applyNumberFormat="1" applyFont="1" applyBorder="1" applyAlignment="1">
      <alignment vertical="center"/>
    </xf>
    <xf numFmtId="0" fontId="15" fillId="0" borderId="19" xfId="22" applyFont="1" applyBorder="1" applyAlignment="1">
      <alignment horizontal="center"/>
    </xf>
    <xf numFmtId="3" fontId="28" fillId="0" borderId="19" xfId="22" applyNumberFormat="1" applyFont="1" applyBorder="1"/>
    <xf numFmtId="3" fontId="26" fillId="0" borderId="24" xfId="12" applyNumberFormat="1" applyFont="1" applyBorder="1" applyAlignment="1">
      <alignment vertical="top"/>
    </xf>
    <xf numFmtId="3" fontId="26" fillId="0" borderId="19" xfId="12" applyNumberFormat="1" applyFont="1" applyBorder="1" applyAlignment="1">
      <alignment vertical="top"/>
    </xf>
    <xf numFmtId="3" fontId="38" fillId="0" borderId="19" xfId="12" applyNumberFormat="1" applyFont="1" applyBorder="1" applyAlignment="1">
      <alignment vertical="top"/>
    </xf>
    <xf numFmtId="3" fontId="21" fillId="0" borderId="19" xfId="8" applyNumberFormat="1" applyFont="1" applyBorder="1" applyAlignment="1">
      <alignment vertical="top"/>
    </xf>
    <xf numFmtId="0" fontId="26" fillId="0" borderId="0" xfId="12" applyFont="1" applyBorder="1" applyAlignment="1"/>
    <xf numFmtId="3" fontId="26" fillId="0" borderId="19" xfId="8" applyNumberFormat="1" applyFont="1" applyBorder="1" applyAlignment="1">
      <alignment vertical="top"/>
    </xf>
    <xf numFmtId="3" fontId="26" fillId="0" borderId="24" xfId="8" applyNumberFormat="1" applyFont="1" applyBorder="1" applyAlignment="1"/>
    <xf numFmtId="3" fontId="26" fillId="0" borderId="0" xfId="12" applyNumberFormat="1" applyFont="1" applyBorder="1" applyAlignment="1"/>
    <xf numFmtId="3" fontId="21" fillId="0" borderId="0" xfId="12" applyNumberFormat="1" applyFont="1" applyBorder="1" applyAlignment="1">
      <alignment vertical="top"/>
    </xf>
    <xf numFmtId="0" fontId="1" fillId="0" borderId="6" xfId="12" quotePrefix="1" applyFont="1" applyBorder="1" applyAlignment="1"/>
    <xf numFmtId="0" fontId="26" fillId="0" borderId="20" xfId="12" applyFont="1" applyBorder="1" applyAlignment="1"/>
    <xf numFmtId="3" fontId="26" fillId="0" borderId="7" xfId="12" applyNumberFormat="1" applyFont="1" applyBorder="1" applyAlignment="1"/>
    <xf numFmtId="3" fontId="26" fillId="0" borderId="21" xfId="12" applyNumberFormat="1" applyFont="1" applyBorder="1" applyAlignment="1"/>
    <xf numFmtId="3" fontId="26" fillId="0" borderId="15" xfId="12" applyNumberFormat="1" applyFont="1" applyBorder="1" applyAlignment="1"/>
    <xf numFmtId="0" fontId="1" fillId="0" borderId="0" xfId="12" quotePrefix="1" applyFont="1" applyBorder="1" applyAlignment="1"/>
    <xf numFmtId="0" fontId="1" fillId="2" borderId="1" xfId="12" quotePrefix="1" applyFont="1" applyFill="1" applyBorder="1" applyAlignment="1"/>
    <xf numFmtId="0" fontId="26" fillId="2" borderId="2" xfId="12" applyFont="1" applyFill="1" applyBorder="1" applyAlignment="1"/>
    <xf numFmtId="3" fontId="26" fillId="2" borderId="17" xfId="12" applyNumberFormat="1" applyFont="1" applyFill="1" applyBorder="1" applyAlignment="1"/>
    <xf numFmtId="3" fontId="26" fillId="2" borderId="36" xfId="12" applyNumberFormat="1" applyFont="1" applyFill="1" applyBorder="1" applyAlignment="1"/>
    <xf numFmtId="0" fontId="17" fillId="2" borderId="4" xfId="12" applyFont="1" applyFill="1" applyBorder="1" applyAlignment="1"/>
    <xf numFmtId="0" fontId="21" fillId="2" borderId="0" xfId="12" applyFont="1" applyFill="1" applyBorder="1" applyAlignment="1">
      <alignment horizontal="center" vertical="center"/>
    </xf>
    <xf numFmtId="3" fontId="21" fillId="2" borderId="19" xfId="12" applyNumberFormat="1" applyFont="1" applyFill="1" applyBorder="1" applyAlignment="1">
      <alignment vertical="center"/>
    </xf>
    <xf numFmtId="3" fontId="21" fillId="2" borderId="12" xfId="12" applyNumberFormat="1" applyFont="1" applyFill="1" applyBorder="1" applyAlignment="1">
      <alignment vertical="center"/>
    </xf>
    <xf numFmtId="0" fontId="17" fillId="2" borderId="6" xfId="12" applyFont="1" applyFill="1" applyBorder="1" applyAlignment="1"/>
    <xf numFmtId="0" fontId="21" fillId="2" borderId="7" xfId="12" applyFont="1" applyFill="1" applyBorder="1" applyAlignment="1">
      <alignment horizontal="center"/>
    </xf>
    <xf numFmtId="4" fontId="21" fillId="2" borderId="21" xfId="12" applyNumberFormat="1" applyFont="1" applyFill="1" applyBorder="1" applyAlignment="1"/>
    <xf numFmtId="4" fontId="21" fillId="2" borderId="37" xfId="12" applyNumberFormat="1" applyFont="1" applyFill="1" applyBorder="1" applyAlignment="1"/>
    <xf numFmtId="0" fontId="23" fillId="0" borderId="0" xfId="12" applyFont="1" applyBorder="1" applyAlignment="1">
      <alignment horizontal="center"/>
    </xf>
    <xf numFmtId="0" fontId="23" fillId="0" borderId="0" xfId="12" applyFont="1"/>
    <xf numFmtId="3" fontId="23" fillId="0" borderId="0" xfId="12" applyNumberFormat="1" applyFont="1"/>
    <xf numFmtId="0" fontId="45" fillId="5" borderId="33" xfId="12" applyFont="1" applyFill="1" applyBorder="1" applyAlignment="1">
      <alignment vertical="center" wrapText="1"/>
    </xf>
    <xf numFmtId="0" fontId="45" fillId="5" borderId="9" xfId="12" applyFont="1" applyFill="1" applyBorder="1" applyAlignment="1">
      <alignment vertical="center" wrapText="1"/>
    </xf>
    <xf numFmtId="0" fontId="45" fillId="5" borderId="31" xfId="12" applyFont="1" applyFill="1" applyBorder="1" applyAlignment="1">
      <alignment horizontal="center" vertical="center" wrapText="1"/>
    </xf>
    <xf numFmtId="3" fontId="45" fillId="5" borderId="30" xfId="12" applyNumberFormat="1" applyFont="1" applyFill="1" applyBorder="1" applyAlignment="1">
      <alignment vertical="center" wrapText="1"/>
    </xf>
    <xf numFmtId="3" fontId="17" fillId="2" borderId="19" xfId="20" applyNumberFormat="1" applyFont="1" applyFill="1" applyBorder="1" applyAlignment="1">
      <alignment horizontal="right" vertical="center"/>
    </xf>
    <xf numFmtId="0" fontId="18" fillId="0" borderId="21" xfId="20" applyFont="1" applyBorder="1" applyAlignment="1">
      <alignment vertical="center"/>
    </xf>
    <xf numFmtId="0" fontId="18" fillId="2" borderId="17" xfId="20" applyFont="1" applyFill="1" applyBorder="1" applyAlignment="1">
      <alignment vertical="center"/>
    </xf>
    <xf numFmtId="0" fontId="18" fillId="2" borderId="21" xfId="20" applyFont="1" applyFill="1" applyBorder="1" applyAlignment="1">
      <alignment vertical="center"/>
    </xf>
    <xf numFmtId="3" fontId="17" fillId="2" borderId="0" xfId="20" applyNumberFormat="1" applyFont="1" applyFill="1" applyBorder="1" applyAlignment="1">
      <alignment horizontal="right" vertical="center"/>
    </xf>
    <xf numFmtId="4" fontId="18" fillId="2" borderId="15" xfId="20" applyNumberFormat="1" applyFont="1" applyFill="1" applyBorder="1" applyAlignment="1">
      <alignment horizontal="right" vertical="center"/>
    </xf>
    <xf numFmtId="0" fontId="20" fillId="0" borderId="0" xfId="12" applyFont="1" applyBorder="1" applyAlignment="1">
      <alignment horizontal="justify" vertical="center"/>
    </xf>
    <xf numFmtId="3" fontId="5" fillId="0" borderId="0" xfId="20" applyNumberFormat="1" applyFont="1" applyBorder="1"/>
    <xf numFmtId="0" fontId="17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0" quotePrefix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3" fontId="21" fillId="5" borderId="24" xfId="0" applyNumberFormat="1" applyFont="1" applyFill="1" applyBorder="1" applyAlignment="1">
      <alignment vertical="center"/>
    </xf>
    <xf numFmtId="4" fontId="21" fillId="5" borderId="12" xfId="0" applyNumberFormat="1" applyFont="1" applyFill="1" applyBorder="1" applyAlignment="1">
      <alignment horizontal="center"/>
    </xf>
    <xf numFmtId="0" fontId="17" fillId="0" borderId="0" xfId="0" applyFont="1" applyAlignment="1">
      <alignment horizontal="justify" wrapText="1"/>
    </xf>
    <xf numFmtId="0" fontId="21" fillId="5" borderId="4" xfId="0" applyFont="1" applyFill="1" applyBorder="1" applyAlignment="1">
      <alignment horizontal="center"/>
    </xf>
    <xf numFmtId="0" fontId="21" fillId="5" borderId="0" xfId="0" applyFont="1" applyFill="1" applyBorder="1" applyAlignment="1">
      <alignment horizontal="center" vertical="center"/>
    </xf>
    <xf numFmtId="0" fontId="21" fillId="5" borderId="18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justify"/>
    </xf>
    <xf numFmtId="0" fontId="26" fillId="5" borderId="0" xfId="0" quotePrefix="1" applyFont="1" applyFill="1" applyBorder="1" applyAlignment="1">
      <alignment horizontal="center" vertical="center"/>
    </xf>
    <xf numFmtId="0" fontId="26" fillId="5" borderId="18" xfId="0" quotePrefix="1" applyFont="1" applyFill="1" applyBorder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21" fillId="2" borderId="1" xfId="0" applyFont="1" applyFill="1" applyBorder="1" applyAlignment="1">
      <alignment vertical="center"/>
    </xf>
    <xf numFmtId="0" fontId="21" fillId="2" borderId="2" xfId="0" applyFont="1" applyFill="1" applyBorder="1" applyAlignment="1">
      <alignment vertical="center"/>
    </xf>
    <xf numFmtId="0" fontId="21" fillId="2" borderId="16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/>
    </xf>
    <xf numFmtId="0" fontId="21" fillId="2" borderId="20" xfId="0" applyFont="1" applyFill="1" applyBorder="1" applyAlignment="1">
      <alignment vertical="center"/>
    </xf>
    <xf numFmtId="0" fontId="17" fillId="0" borderId="4" xfId="20" quotePrefix="1" applyFont="1" applyBorder="1" applyAlignment="1">
      <alignment vertical="center" wrapText="1"/>
    </xf>
    <xf numFmtId="0" fontId="17" fillId="0" borderId="0" xfId="20" applyFont="1" applyBorder="1" applyAlignment="1">
      <alignment vertical="center" wrapText="1"/>
    </xf>
    <xf numFmtId="0" fontId="17" fillId="0" borderId="18" xfId="20" applyFont="1" applyBorder="1" applyAlignment="1">
      <alignment vertical="center" wrapText="1"/>
    </xf>
    <xf numFmtId="3" fontId="21" fillId="0" borderId="24" xfId="12" applyNumberFormat="1" applyFont="1" applyBorder="1" applyAlignment="1">
      <alignment vertical="center"/>
    </xf>
    <xf numFmtId="3" fontId="31" fillId="0" borderId="0" xfId="0" applyNumberFormat="1" applyFont="1" applyFill="1"/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justify"/>
    </xf>
    <xf numFmtId="3" fontId="26" fillId="0" borderId="23" xfId="0" applyNumberFormat="1" applyFont="1" applyFill="1" applyBorder="1" applyAlignment="1">
      <alignment vertical="center"/>
    </xf>
    <xf numFmtId="4" fontId="26" fillId="0" borderId="13" xfId="0" applyNumberFormat="1" applyFont="1" applyBorder="1" applyAlignment="1">
      <alignment horizontal="center"/>
    </xf>
    <xf numFmtId="4" fontId="26" fillId="0" borderId="13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/>
    </xf>
    <xf numFmtId="0" fontId="52" fillId="6" borderId="28" xfId="0" applyFont="1" applyFill="1" applyBorder="1" applyAlignment="1">
      <alignment horizontal="center" vertical="center"/>
    </xf>
    <xf numFmtId="15" fontId="52" fillId="6" borderId="28" xfId="0" applyNumberFormat="1" applyFont="1" applyFill="1" applyBorder="1" applyAlignment="1">
      <alignment horizontal="center" vertical="center"/>
    </xf>
    <xf numFmtId="0" fontId="45" fillId="0" borderId="6" xfId="12" applyFont="1" applyBorder="1" applyAlignment="1">
      <alignment vertical="center" wrapText="1"/>
    </xf>
    <xf numFmtId="0" fontId="45" fillId="0" borderId="7" xfId="12" applyFont="1" applyBorder="1" applyAlignment="1">
      <alignment vertical="center" wrapText="1"/>
    </xf>
    <xf numFmtId="3" fontId="6" fillId="0" borderId="0" xfId="20" applyNumberFormat="1" applyFont="1" applyBorder="1"/>
    <xf numFmtId="0" fontId="46" fillId="0" borderId="14" xfId="12" applyFont="1" applyBorder="1" applyAlignment="1">
      <alignment horizontal="right" vertical="center" wrapText="1"/>
    </xf>
    <xf numFmtId="0" fontId="46" fillId="0" borderId="14" xfId="12" applyFont="1" applyBorder="1" applyAlignment="1">
      <alignment horizontal="left" vertical="center" wrapText="1"/>
    </xf>
    <xf numFmtId="0" fontId="45" fillId="0" borderId="0" xfId="12" applyFont="1" applyBorder="1" applyAlignment="1">
      <alignment horizontal="left" vertical="center" wrapText="1"/>
    </xf>
    <xf numFmtId="0" fontId="45" fillId="0" borderId="14" xfId="12" applyFont="1" applyBorder="1" applyAlignment="1">
      <alignment horizontal="left" vertical="center" wrapText="1"/>
    </xf>
    <xf numFmtId="0" fontId="1" fillId="0" borderId="0" xfId="21" quotePrefix="1" applyFont="1" applyBorder="1" applyAlignment="1">
      <alignment horizontal="center" vertical="center"/>
    </xf>
    <xf numFmtId="44" fontId="45" fillId="0" borderId="14" xfId="12" applyNumberFormat="1" applyFont="1" applyBorder="1" applyAlignment="1">
      <alignment horizontal="left" vertical="center" wrapText="1"/>
    </xf>
    <xf numFmtId="44" fontId="45" fillId="0" borderId="0" xfId="12" applyNumberFormat="1" applyFont="1" applyBorder="1" applyAlignment="1">
      <alignment horizontal="left" vertical="center" wrapText="1"/>
    </xf>
    <xf numFmtId="0" fontId="9" fillId="0" borderId="0" xfId="21" quotePrefix="1" applyFont="1" applyBorder="1" applyAlignment="1">
      <alignment horizontal="center" vertical="center"/>
    </xf>
    <xf numFmtId="0" fontId="45" fillId="0" borderId="2" xfId="12" applyFont="1" applyBorder="1" applyAlignment="1">
      <alignment vertical="center" wrapText="1"/>
    </xf>
    <xf numFmtId="0" fontId="45" fillId="0" borderId="0" xfId="12" quotePrefix="1" applyFont="1" applyBorder="1" applyAlignment="1">
      <alignment vertical="center" wrapText="1"/>
    </xf>
    <xf numFmtId="0" fontId="21" fillId="2" borderId="21" xfId="10" applyFont="1" applyFill="1" applyBorder="1" applyAlignment="1">
      <alignment horizontal="center" vertical="center"/>
    </xf>
    <xf numFmtId="0" fontId="21" fillId="0" borderId="1" xfId="10" applyFont="1" applyBorder="1" applyAlignment="1">
      <alignment vertical="center"/>
    </xf>
    <xf numFmtId="0" fontId="21" fillId="0" borderId="2" xfId="10" applyFont="1" applyBorder="1" applyAlignment="1">
      <alignment vertical="center"/>
    </xf>
    <xf numFmtId="0" fontId="21" fillId="0" borderId="4" xfId="10" applyFont="1" applyBorder="1" applyAlignment="1">
      <alignment vertical="center"/>
    </xf>
    <xf numFmtId="0" fontId="21" fillId="0" borderId="0" xfId="10" applyFont="1" applyBorder="1" applyAlignment="1">
      <alignment vertical="center"/>
    </xf>
    <xf numFmtId="0" fontId="13" fillId="0" borderId="19" xfId="21" applyFont="1" applyBorder="1" applyAlignment="1">
      <alignment vertical="justify"/>
    </xf>
    <xf numFmtId="0" fontId="13" fillId="0" borderId="18" xfId="21" applyFont="1" applyBorder="1" applyAlignment="1">
      <alignment vertical="justify"/>
    </xf>
    <xf numFmtId="3" fontId="13" fillId="0" borderId="24" xfId="21" applyNumberFormat="1" applyFont="1" applyBorder="1" applyAlignment="1">
      <alignment vertical="justify"/>
    </xf>
    <xf numFmtId="3" fontId="13" fillId="0" borderId="14" xfId="21" applyNumberFormat="1" applyFont="1" applyBorder="1" applyAlignment="1">
      <alignment vertical="justify"/>
    </xf>
    <xf numFmtId="0" fontId="26" fillId="0" borderId="4" xfId="10" applyFont="1" applyBorder="1" applyAlignment="1">
      <alignment vertical="center"/>
    </xf>
    <xf numFmtId="0" fontId="26" fillId="0" borderId="0" xfId="10" applyFont="1" applyBorder="1" applyAlignment="1">
      <alignment vertical="center"/>
    </xf>
    <xf numFmtId="0" fontId="9" fillId="0" borderId="0" xfId="24" quotePrefix="1" applyFont="1" applyBorder="1" applyAlignment="1">
      <alignment horizontal="center" vertical="center"/>
    </xf>
    <xf numFmtId="0" fontId="9" fillId="0" borderId="0" xfId="24" applyFont="1" applyBorder="1" applyAlignment="1">
      <alignment horizontal="center" vertical="center"/>
    </xf>
    <xf numFmtId="0" fontId="17" fillId="0" borderId="18" xfId="24" applyFont="1" applyFill="1" applyBorder="1" applyAlignment="1">
      <alignment vertical="center"/>
    </xf>
    <xf numFmtId="3" fontId="9" fillId="0" borderId="21" xfId="21" applyNumberFormat="1" applyFont="1" applyBorder="1" applyAlignment="1">
      <alignment vertical="center"/>
    </xf>
    <xf numFmtId="3" fontId="9" fillId="0" borderId="20" xfId="21" applyNumberFormat="1" applyFont="1" applyBorder="1" applyAlignment="1">
      <alignment vertical="center"/>
    </xf>
    <xf numFmtId="3" fontId="9" fillId="0" borderId="15" xfId="21" applyNumberFormat="1" applyFont="1" applyBorder="1" applyAlignment="1">
      <alignment vertical="center"/>
    </xf>
    <xf numFmtId="0" fontId="46" fillId="0" borderId="0" xfId="12" applyFont="1" applyBorder="1" applyAlignment="1">
      <alignment horizontal="left" wrapText="1"/>
    </xf>
    <xf numFmtId="0" fontId="9" fillId="0" borderId="7" xfId="21" quotePrefix="1" applyFont="1" applyBorder="1" applyAlignment="1">
      <alignment horizontal="center" vertical="justify"/>
    </xf>
    <xf numFmtId="0" fontId="1" fillId="2" borderId="1" xfId="10" quotePrefix="1" applyFont="1" applyFill="1" applyBorder="1" applyAlignment="1">
      <alignment horizontal="center" vertical="justify"/>
    </xf>
    <xf numFmtId="0" fontId="1" fillId="2" borderId="2" xfId="10" quotePrefix="1" applyFont="1" applyFill="1" applyBorder="1" applyAlignment="1">
      <alignment horizontal="center" vertical="justify"/>
    </xf>
    <xf numFmtId="0" fontId="1" fillId="2" borderId="2" xfId="10" applyFont="1" applyFill="1" applyBorder="1" applyAlignment="1">
      <alignment vertical="justify"/>
    </xf>
    <xf numFmtId="3" fontId="24" fillId="2" borderId="17" xfId="10" applyNumberFormat="1" applyFont="1" applyFill="1" applyBorder="1" applyAlignment="1">
      <alignment vertical="justify"/>
    </xf>
    <xf numFmtId="3" fontId="24" fillId="2" borderId="2" xfId="10" applyNumberFormat="1" applyFont="1" applyFill="1" applyBorder="1" applyAlignment="1">
      <alignment vertical="justify"/>
    </xf>
    <xf numFmtId="3" fontId="1" fillId="2" borderId="3" xfId="10" applyNumberFormat="1" applyFont="1" applyFill="1" applyBorder="1" applyAlignment="1">
      <alignment vertical="justify"/>
    </xf>
    <xf numFmtId="0" fontId="17" fillId="2" borderId="4" xfId="10" applyFont="1" applyFill="1" applyBorder="1" applyAlignment="1">
      <alignment vertical="justify"/>
    </xf>
    <xf numFmtId="0" fontId="17" fillId="2" borderId="0" xfId="10" applyFont="1" applyFill="1" applyBorder="1" applyAlignment="1">
      <alignment vertical="justify"/>
    </xf>
    <xf numFmtId="0" fontId="17" fillId="2" borderId="0" xfId="10" applyFont="1" applyFill="1" applyBorder="1" applyAlignment="1">
      <alignment horizontal="center" vertical="justify"/>
    </xf>
    <xf numFmtId="3" fontId="25" fillId="2" borderId="24" xfId="10" applyNumberFormat="1" applyFont="1" applyFill="1" applyBorder="1" applyAlignment="1">
      <alignment vertical="justify"/>
    </xf>
    <xf numFmtId="3" fontId="17" fillId="2" borderId="14" xfId="10" applyNumberFormat="1" applyFont="1" applyFill="1" applyBorder="1" applyAlignment="1">
      <alignment vertical="justify"/>
    </xf>
    <xf numFmtId="0" fontId="17" fillId="2" borderId="6" xfId="10" applyFont="1" applyFill="1" applyBorder="1" applyAlignment="1">
      <alignment vertical="justify"/>
    </xf>
    <xf numFmtId="0" fontId="17" fillId="2" borderId="7" xfId="10" applyFont="1" applyFill="1" applyBorder="1" applyAlignment="1">
      <alignment vertical="justify"/>
    </xf>
    <xf numFmtId="0" fontId="17" fillId="2" borderId="7" xfId="10" applyFont="1" applyFill="1" applyBorder="1" applyAlignment="1">
      <alignment horizontal="center" vertical="justify"/>
    </xf>
    <xf numFmtId="4" fontId="17" fillId="2" borderId="21" xfId="10" applyNumberFormat="1" applyFont="1" applyFill="1" applyBorder="1" applyAlignment="1">
      <alignment vertical="justify"/>
    </xf>
    <xf numFmtId="4" fontId="17" fillId="2" borderId="7" xfId="10" applyNumberFormat="1" applyFont="1" applyFill="1" applyBorder="1" applyAlignment="1">
      <alignment vertical="justify"/>
    </xf>
    <xf numFmtId="4" fontId="17" fillId="2" borderId="15" xfId="10" applyNumberFormat="1" applyFont="1" applyFill="1" applyBorder="1" applyAlignment="1">
      <alignment vertical="justify"/>
    </xf>
    <xf numFmtId="0" fontId="48" fillId="0" borderId="39" xfId="12" applyFont="1" applyBorder="1" applyAlignment="1">
      <alignment wrapText="1"/>
    </xf>
    <xf numFmtId="0" fontId="17" fillId="0" borderId="14" xfId="24" applyFont="1" applyFill="1" applyBorder="1" applyAlignment="1">
      <alignment vertical="center"/>
    </xf>
    <xf numFmtId="0" fontId="1" fillId="0" borderId="14" xfId="24" applyFont="1" applyFill="1" applyBorder="1" applyAlignment="1">
      <alignment horizontal="left" vertical="center"/>
    </xf>
    <xf numFmtId="0" fontId="1" fillId="0" borderId="14" xfId="24" applyFont="1" applyFill="1" applyBorder="1" applyAlignment="1">
      <alignment vertical="center"/>
    </xf>
    <xf numFmtId="0" fontId="17" fillId="0" borderId="3" xfId="10" applyFont="1" applyBorder="1" applyAlignment="1">
      <alignment vertical="center"/>
    </xf>
    <xf numFmtId="0" fontId="21" fillId="0" borderId="14" xfId="10" applyFont="1" applyBorder="1" applyAlignment="1">
      <alignment vertical="center"/>
    </xf>
    <xf numFmtId="0" fontId="37" fillId="0" borderId="14" xfId="24" applyFont="1" applyFill="1" applyBorder="1" applyAlignment="1">
      <alignment vertical="center"/>
    </xf>
    <xf numFmtId="0" fontId="16" fillId="0" borderId="0" xfId="10" applyFont="1" applyFill="1" applyAlignment="1">
      <alignment vertical="center"/>
    </xf>
    <xf numFmtId="0" fontId="11" fillId="0" borderId="0" xfId="10" applyFont="1"/>
    <xf numFmtId="0" fontId="13" fillId="0" borderId="9" xfId="12" quotePrefix="1" applyFont="1" applyBorder="1" applyAlignment="1">
      <alignment vertical="justify"/>
    </xf>
    <xf numFmtId="0" fontId="20" fillId="0" borderId="1" xfId="10" applyFont="1" applyBorder="1" applyAlignment="1">
      <alignment vertical="center"/>
    </xf>
    <xf numFmtId="0" fontId="20" fillId="0" borderId="0" xfId="10" applyFont="1" applyBorder="1" applyAlignment="1">
      <alignment vertical="center"/>
    </xf>
    <xf numFmtId="0" fontId="2" fillId="0" borderId="0" xfId="12" applyFont="1" applyBorder="1"/>
    <xf numFmtId="49" fontId="9" fillId="0" borderId="0" xfId="24" applyNumberFormat="1" applyFont="1" applyBorder="1" applyAlignment="1">
      <alignment horizontal="center" vertical="center"/>
    </xf>
    <xf numFmtId="0" fontId="9" fillId="0" borderId="0" xfId="24" quotePrefix="1" applyFont="1" applyBorder="1" applyAlignment="1">
      <alignment horizontal="center" vertical="top"/>
    </xf>
    <xf numFmtId="0" fontId="9" fillId="0" borderId="0" xfId="24" applyFont="1" applyBorder="1" applyAlignment="1">
      <alignment horizontal="center" vertical="top"/>
    </xf>
    <xf numFmtId="0" fontId="9" fillId="0" borderId="0" xfId="24" quotePrefix="1" applyFont="1" applyBorder="1" applyAlignment="1">
      <alignment horizontal="center"/>
    </xf>
    <xf numFmtId="0" fontId="9" fillId="0" borderId="0" xfId="24" applyFont="1" applyBorder="1" applyAlignment="1">
      <alignment horizontal="center"/>
    </xf>
    <xf numFmtId="49" fontId="9" fillId="0" borderId="0" xfId="24" applyNumberFormat="1" applyFont="1" applyBorder="1" applyAlignment="1">
      <alignment horizontal="center"/>
    </xf>
    <xf numFmtId="0" fontId="9" fillId="0" borderId="7" xfId="12" quotePrefix="1" applyFont="1" applyBorder="1" applyAlignment="1">
      <alignment horizontal="center" vertical="top"/>
    </xf>
    <xf numFmtId="0" fontId="9" fillId="2" borderId="2" xfId="12" quotePrefix="1" applyFont="1" applyFill="1" applyBorder="1" applyAlignment="1">
      <alignment vertical="justify"/>
    </xf>
    <xf numFmtId="0" fontId="12" fillId="2" borderId="0" xfId="12" applyFont="1" applyFill="1" applyBorder="1" applyAlignment="1">
      <alignment vertical="justify"/>
    </xf>
    <xf numFmtId="0" fontId="12" fillId="2" borderId="7" xfId="12" applyFont="1" applyFill="1" applyBorder="1" applyAlignment="1">
      <alignment vertical="justify"/>
    </xf>
    <xf numFmtId="0" fontId="47" fillId="0" borderId="28" xfId="12" applyFont="1" applyFill="1" applyBorder="1" applyAlignment="1">
      <alignment vertical="center" wrapText="1"/>
    </xf>
    <xf numFmtId="0" fontId="47" fillId="0" borderId="28" xfId="12" applyFont="1" applyBorder="1" applyAlignment="1">
      <alignment vertical="center" wrapText="1"/>
    </xf>
    <xf numFmtId="3" fontId="47" fillId="0" borderId="28" xfId="12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justify" wrapText="1"/>
    </xf>
    <xf numFmtId="0" fontId="1" fillId="0" borderId="7" xfId="0" applyFont="1" applyBorder="1" applyAlignment="1">
      <alignment horizontal="center" vertical="center"/>
    </xf>
    <xf numFmtId="0" fontId="17" fillId="0" borderId="0" xfId="0" applyFont="1" applyBorder="1" applyAlignment="1">
      <alignment horizontal="justify"/>
    </xf>
    <xf numFmtId="0" fontId="2" fillId="0" borderId="16" xfId="12" applyFont="1" applyBorder="1"/>
    <xf numFmtId="0" fontId="45" fillId="0" borderId="18" xfId="12" applyFont="1" applyBorder="1" applyAlignment="1">
      <alignment horizontal="left" vertical="center" wrapText="1"/>
    </xf>
    <xf numFmtId="44" fontId="45" fillId="0" borderId="18" xfId="12" applyNumberFormat="1" applyFont="1" applyBorder="1" applyAlignment="1">
      <alignment horizontal="left" vertical="center" wrapText="1"/>
    </xf>
    <xf numFmtId="3" fontId="14" fillId="0" borderId="40" xfId="12" applyNumberFormat="1" applyFont="1" applyBorder="1" applyAlignment="1">
      <alignment vertical="justify"/>
    </xf>
    <xf numFmtId="0" fontId="9" fillId="0" borderId="20" xfId="12" applyFont="1" applyBorder="1" applyAlignment="1">
      <alignment vertical="justify"/>
    </xf>
    <xf numFmtId="0" fontId="19" fillId="0" borderId="0" xfId="0" quotePrefix="1" applyFont="1" applyAlignment="1">
      <alignment vertical="center"/>
    </xf>
    <xf numFmtId="0" fontId="19" fillId="0" borderId="0" xfId="0" applyFont="1" applyAlignment="1">
      <alignment vertical="center"/>
    </xf>
    <xf numFmtId="3" fontId="9" fillId="0" borderId="0" xfId="17" applyNumberFormat="1" applyFont="1" applyFill="1" applyBorder="1" applyAlignment="1">
      <alignment vertical="center"/>
    </xf>
    <xf numFmtId="15" fontId="1" fillId="0" borderId="0" xfId="12" applyNumberFormat="1"/>
    <xf numFmtId="0" fontId="1" fillId="0" borderId="28" xfId="12" applyBorder="1"/>
    <xf numFmtId="0" fontId="22" fillId="0" borderId="28" xfId="12" applyFont="1" applyBorder="1"/>
    <xf numFmtId="0" fontId="1" fillId="0" borderId="28" xfId="12" applyBorder="1" applyAlignment="1">
      <alignment horizontal="center" vertical="center"/>
    </xf>
    <xf numFmtId="0" fontId="1" fillId="0" borderId="28" xfId="12" applyBorder="1" applyAlignment="1">
      <alignment horizontal="center"/>
    </xf>
    <xf numFmtId="15" fontId="1" fillId="0" borderId="28" xfId="12" applyNumberFormat="1" applyBorder="1"/>
    <xf numFmtId="0" fontId="1" fillId="0" borderId="28" xfId="12" applyBorder="1" applyAlignment="1">
      <alignment vertical="center"/>
    </xf>
    <xf numFmtId="15" fontId="1" fillId="0" borderId="28" xfId="12" applyNumberFormat="1" applyBorder="1" applyAlignment="1">
      <alignment vertical="center"/>
    </xf>
    <xf numFmtId="0" fontId="1" fillId="0" borderId="28" xfId="12" applyBorder="1" applyAlignment="1">
      <alignment horizontal="justify" vertical="center"/>
    </xf>
    <xf numFmtId="0" fontId="22" fillId="0" borderId="28" xfId="12" applyFont="1" applyBorder="1" applyAlignment="1">
      <alignment horizontal="justify" vertical="center"/>
    </xf>
    <xf numFmtId="0" fontId="22" fillId="0" borderId="28" xfId="12" applyFont="1" applyBorder="1" applyAlignment="1">
      <alignment horizontal="justify"/>
    </xf>
    <xf numFmtId="15" fontId="1" fillId="0" borderId="28" xfId="12" applyNumberFormat="1" applyBorder="1" applyAlignment="1">
      <alignment horizontal="center" vertical="center"/>
    </xf>
    <xf numFmtId="10" fontId="1" fillId="0" borderId="28" xfId="12" applyNumberFormat="1" applyBorder="1" applyAlignment="1">
      <alignment horizontal="center" vertical="center"/>
    </xf>
    <xf numFmtId="15" fontId="1" fillId="0" borderId="29" xfId="12" applyNumberFormat="1" applyBorder="1" applyAlignment="1">
      <alignment horizontal="center" vertical="center"/>
    </xf>
    <xf numFmtId="0" fontId="1" fillId="0" borderId="29" xfId="12" applyBorder="1" applyAlignment="1">
      <alignment horizontal="center" vertical="center"/>
    </xf>
    <xf numFmtId="10" fontId="1" fillId="0" borderId="29" xfId="12" applyNumberFormat="1" applyBorder="1" applyAlignment="1">
      <alignment horizontal="center" vertical="center"/>
    </xf>
    <xf numFmtId="0" fontId="17" fillId="0" borderId="28" xfId="12" applyFont="1" applyBorder="1"/>
    <xf numFmtId="0" fontId="1" fillId="0" borderId="4" xfId="12" applyBorder="1"/>
    <xf numFmtId="0" fontId="17" fillId="0" borderId="4" xfId="12" applyFont="1" applyBorder="1"/>
    <xf numFmtId="0" fontId="1" fillId="0" borderId="6" xfId="12" applyBorder="1"/>
    <xf numFmtId="0" fontId="1" fillId="0" borderId="14" xfId="12" applyBorder="1" applyAlignment="1">
      <alignment vertical="center"/>
    </xf>
    <xf numFmtId="0" fontId="17" fillId="0" borderId="14" xfId="12" applyFont="1" applyBorder="1"/>
    <xf numFmtId="0" fontId="1" fillId="0" borderId="15" xfId="12" applyBorder="1" applyAlignment="1">
      <alignment vertical="center"/>
    </xf>
    <xf numFmtId="0" fontId="52" fillId="6" borderId="3" xfId="0" applyFont="1" applyFill="1" applyBorder="1" applyAlignment="1">
      <alignment horizontal="center" vertical="center"/>
    </xf>
    <xf numFmtId="0" fontId="1" fillId="0" borderId="4" xfId="12" applyFont="1" applyBorder="1"/>
    <xf numFmtId="0" fontId="17" fillId="0" borderId="0" xfId="20" applyFont="1" applyBorder="1" applyAlignment="1">
      <alignment horizontal="left" vertical="center"/>
    </xf>
    <xf numFmtId="0" fontId="45" fillId="0" borderId="14" xfId="12" applyFont="1" applyBorder="1" applyAlignment="1">
      <alignment vertical="top" wrapText="1"/>
    </xf>
    <xf numFmtId="0" fontId="46" fillId="0" borderId="0" xfId="12" applyFont="1" applyBorder="1" applyAlignment="1">
      <alignment horizontal="justify" vertical="center" wrapText="1"/>
    </xf>
    <xf numFmtId="0" fontId="10" fillId="0" borderId="0" xfId="10" applyFont="1" applyFill="1" applyAlignment="1">
      <alignment horizontal="center" vertical="center"/>
    </xf>
    <xf numFmtId="0" fontId="1" fillId="0" borderId="0" xfId="12" applyBorder="1"/>
    <xf numFmtId="0" fontId="29" fillId="0" borderId="18" xfId="21" applyFont="1" applyFill="1" applyBorder="1" applyAlignment="1">
      <alignment horizontal="left" vertical="top"/>
    </xf>
    <xf numFmtId="3" fontId="30" fillId="0" borderId="0" xfId="12" applyNumberFormat="1" applyFont="1" applyFill="1" applyBorder="1" applyAlignment="1">
      <alignment vertical="center"/>
    </xf>
    <xf numFmtId="0" fontId="17" fillId="0" borderId="14" xfId="24" applyFont="1" applyFill="1" applyBorder="1" applyAlignment="1">
      <alignment horizontal="left" vertical="center"/>
    </xf>
    <xf numFmtId="0" fontId="39" fillId="0" borderId="14" xfId="24" applyFont="1" applyFill="1" applyBorder="1" applyAlignment="1">
      <alignment horizontal="justify" vertical="center"/>
    </xf>
    <xf numFmtId="3" fontId="9" fillId="0" borderId="23" xfId="21" applyNumberFormat="1" applyFont="1" applyBorder="1" applyAlignment="1">
      <alignment vertical="center"/>
    </xf>
    <xf numFmtId="4" fontId="18" fillId="0" borderId="15" xfId="20" applyNumberFormat="1" applyFont="1" applyBorder="1" applyAlignment="1">
      <alignment horizontal="right" vertical="center"/>
    </xf>
    <xf numFmtId="4" fontId="18" fillId="2" borderId="3" xfId="20" applyNumberFormat="1" applyFont="1" applyFill="1" applyBorder="1" applyAlignment="1">
      <alignment horizontal="right" vertical="center"/>
    </xf>
    <xf numFmtId="0" fontId="21" fillId="0" borderId="19" xfId="20" applyFont="1" applyFill="1" applyBorder="1" applyAlignment="1">
      <alignment horizontal="left" vertical="center"/>
    </xf>
    <xf numFmtId="0" fontId="48" fillId="0" borderId="28" xfId="12" quotePrefix="1" applyFont="1" applyBorder="1" applyAlignment="1">
      <alignment vertical="center" wrapText="1"/>
    </xf>
    <xf numFmtId="3" fontId="47" fillId="0" borderId="0" xfId="12" applyNumberFormat="1" applyFont="1" applyBorder="1" applyAlignment="1">
      <alignment horizontal="center" vertical="center" wrapText="1"/>
    </xf>
    <xf numFmtId="0" fontId="21" fillId="0" borderId="0" xfId="12" applyFont="1" applyBorder="1" applyAlignment="1">
      <alignment horizontal="justify" vertical="center"/>
    </xf>
    <xf numFmtId="0" fontId="1" fillId="0" borderId="18" xfId="12" applyFont="1" applyBorder="1" applyAlignment="1">
      <alignment horizontal="justify" vertical="center" wrapText="1"/>
    </xf>
    <xf numFmtId="0" fontId="21" fillId="0" borderId="18" xfId="12" applyFont="1" applyBorder="1" applyAlignment="1">
      <alignment horizontal="justify" vertical="center" wrapText="1"/>
    </xf>
    <xf numFmtId="3" fontId="21" fillId="0" borderId="0" xfId="12" applyNumberFormat="1" applyFont="1" applyBorder="1" applyAlignment="1">
      <alignment vertical="center"/>
    </xf>
    <xf numFmtId="3" fontId="26" fillId="0" borderId="19" xfId="8" applyNumberFormat="1" applyFont="1" applyBorder="1" applyAlignment="1">
      <alignment vertical="center"/>
    </xf>
    <xf numFmtId="0" fontId="47" fillId="0" borderId="28" xfId="12" applyFont="1" applyBorder="1" applyAlignment="1">
      <alignment horizontal="justify" vertical="center" wrapText="1"/>
    </xf>
    <xf numFmtId="3" fontId="47" fillId="0" borderId="0" xfId="12" applyNumberFormat="1" applyFont="1" applyBorder="1" applyAlignment="1">
      <alignment horizontal="right" vertical="center" wrapText="1"/>
    </xf>
    <xf numFmtId="3" fontId="47" fillId="0" borderId="28" xfId="12" applyNumberFormat="1" applyFont="1" applyBorder="1" applyAlignment="1">
      <alignment horizontal="right" vertical="center" wrapText="1"/>
    </xf>
    <xf numFmtId="0" fontId="43" fillId="4" borderId="30" xfId="12" applyFont="1" applyFill="1" applyBorder="1" applyAlignment="1">
      <alignment horizontal="center" vertical="center" wrapText="1"/>
    </xf>
    <xf numFmtId="3" fontId="43" fillId="4" borderId="30" xfId="12" applyNumberFormat="1" applyFont="1" applyFill="1" applyBorder="1" applyAlignment="1">
      <alignment horizontal="right" vertical="center" wrapText="1"/>
    </xf>
    <xf numFmtId="3" fontId="48" fillId="4" borderId="30" xfId="0" applyNumberFormat="1" applyFont="1" applyFill="1" applyBorder="1" applyAlignment="1">
      <alignment horizontal="center" vertical="center" wrapText="1"/>
    </xf>
    <xf numFmtId="0" fontId="40" fillId="0" borderId="14" xfId="12" applyFont="1" applyBorder="1"/>
    <xf numFmtId="0" fontId="41" fillId="0" borderId="14" xfId="12" applyFont="1" applyBorder="1"/>
    <xf numFmtId="168" fontId="0" fillId="0" borderId="0" xfId="0" applyNumberFormat="1" applyBorder="1"/>
    <xf numFmtId="0" fontId="0" fillId="0" borderId="0" xfId="0" applyBorder="1"/>
    <xf numFmtId="3" fontId="26" fillId="0" borderId="0" xfId="0" applyNumberFormat="1" applyFont="1" applyFill="1" applyBorder="1" applyAlignment="1">
      <alignment vertical="center"/>
    </xf>
    <xf numFmtId="3" fontId="1" fillId="0" borderId="0" xfId="20" applyNumberFormat="1" applyFont="1" applyBorder="1" applyAlignment="1">
      <alignment horizontal="right" vertical="center"/>
    </xf>
    <xf numFmtId="3" fontId="54" fillId="0" borderId="14" xfId="0" applyNumberFormat="1" applyFont="1" applyBorder="1" applyAlignment="1">
      <alignment horizontal="right" vertical="center" wrapText="1"/>
    </xf>
    <xf numFmtId="3" fontId="48" fillId="0" borderId="14" xfId="0" applyNumberFormat="1" applyFont="1" applyBorder="1" applyAlignment="1">
      <alignment horizontal="right" vertical="center" wrapText="1"/>
    </xf>
    <xf numFmtId="0" fontId="23" fillId="0" borderId="0" xfId="23" applyFont="1" applyBorder="1"/>
    <xf numFmtId="0" fontId="23" fillId="0" borderId="0" xfId="23" applyFont="1" applyFill="1" applyBorder="1"/>
    <xf numFmtId="0" fontId="23" fillId="0" borderId="0" xfId="23" applyFont="1" applyFill="1" applyBorder="1" applyAlignment="1">
      <alignment horizontal="centerContinuous"/>
    </xf>
    <xf numFmtId="0" fontId="0" fillId="0" borderId="4" xfId="0" applyBorder="1"/>
    <xf numFmtId="0" fontId="23" fillId="0" borderId="28" xfId="23" applyFont="1" applyBorder="1"/>
    <xf numFmtId="0" fontId="23" fillId="0" borderId="14" xfId="23" applyFont="1" applyBorder="1"/>
    <xf numFmtId="0" fontId="55" fillId="0" borderId="4" xfId="0" applyFont="1" applyBorder="1" applyAlignment="1">
      <alignment horizontal="left"/>
    </xf>
    <xf numFmtId="3" fontId="55" fillId="0" borderId="28" xfId="0" applyNumberFormat="1" applyFont="1" applyBorder="1"/>
    <xf numFmtId="3" fontId="55" fillId="0" borderId="14" xfId="0" applyNumberFormat="1" applyFont="1" applyBorder="1"/>
    <xf numFmtId="0" fontId="26" fillId="0" borderId="4" xfId="0" applyFont="1" applyBorder="1"/>
    <xf numFmtId="0" fontId="0" fillId="0" borderId="28" xfId="0" applyFont="1" applyBorder="1"/>
    <xf numFmtId="0" fontId="0" fillId="0" borderId="14" xfId="0" applyFont="1" applyBorder="1"/>
    <xf numFmtId="0" fontId="56" fillId="0" borderId="4" xfId="0" applyFont="1" applyBorder="1" applyAlignment="1">
      <alignment horizontal="left"/>
    </xf>
    <xf numFmtId="3" fontId="56" fillId="0" borderId="28" xfId="0" applyNumberFormat="1" applyFont="1" applyBorder="1"/>
    <xf numFmtId="3" fontId="56" fillId="0" borderId="14" xfId="0" applyNumberFormat="1" applyFont="1" applyBorder="1"/>
    <xf numFmtId="3" fontId="26" fillId="0" borderId="28" xfId="0" applyNumberFormat="1" applyFont="1" applyBorder="1"/>
    <xf numFmtId="0" fontId="26" fillId="0" borderId="28" xfId="0" applyFont="1" applyBorder="1"/>
    <xf numFmtId="0" fontId="26" fillId="0" borderId="14" xfId="0" applyFont="1" applyBorder="1"/>
    <xf numFmtId="0" fontId="0" fillId="0" borderId="4" xfId="0" applyFont="1" applyBorder="1" applyAlignment="1">
      <alignment horizontal="left" indent="1"/>
    </xf>
    <xf numFmtId="3" fontId="26" fillId="0" borderId="14" xfId="0" applyNumberFormat="1" applyFont="1" applyBorder="1"/>
    <xf numFmtId="0" fontId="26" fillId="0" borderId="0" xfId="0" applyFont="1" applyBorder="1"/>
    <xf numFmtId="0" fontId="57" fillId="7" borderId="33" xfId="0" applyFont="1" applyFill="1" applyBorder="1" applyAlignment="1">
      <alignment horizontal="right" vertical="center"/>
    </xf>
    <xf numFmtId="3" fontId="55" fillId="7" borderId="30" xfId="0" applyNumberFormat="1" applyFont="1" applyFill="1" applyBorder="1" applyAlignment="1">
      <alignment vertical="center"/>
    </xf>
    <xf numFmtId="0" fontId="20" fillId="0" borderId="0" xfId="0" quotePrefix="1" applyFont="1" applyAlignment="1">
      <alignment vertical="center" wrapText="1"/>
    </xf>
    <xf numFmtId="0" fontId="20" fillId="0" borderId="0" xfId="0" quotePrefix="1" applyFont="1" applyAlignment="1">
      <alignment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justify" wrapText="1"/>
    </xf>
    <xf numFmtId="0" fontId="1" fillId="0" borderId="4" xfId="0" applyFont="1" applyBorder="1" applyAlignment="1">
      <alignment horizontal="justify"/>
    </xf>
    <xf numFmtId="0" fontId="21" fillId="0" borderId="18" xfId="12" applyFont="1" applyFill="1" applyBorder="1" applyAlignment="1">
      <alignment horizontal="justify" vertical="center"/>
    </xf>
    <xf numFmtId="0" fontId="26" fillId="0" borderId="0" xfId="12" applyFont="1" applyBorder="1" applyAlignment="1">
      <alignment horizontal="justify" vertical="center"/>
    </xf>
    <xf numFmtId="0" fontId="26" fillId="0" borderId="0" xfId="10" applyFont="1" applyBorder="1" applyAlignment="1">
      <alignment horizontal="justify" vertical="center"/>
    </xf>
    <xf numFmtId="0" fontId="48" fillId="0" borderId="0" xfId="12" applyFont="1" applyBorder="1" applyAlignment="1">
      <alignment horizontal="left" wrapText="1"/>
    </xf>
    <xf numFmtId="3" fontId="46" fillId="0" borderId="28" xfId="12" applyNumberFormat="1" applyFont="1" applyFill="1" applyBorder="1" applyAlignment="1">
      <alignment vertical="center" wrapText="1"/>
    </xf>
    <xf numFmtId="0" fontId="26" fillId="0" borderId="4" xfId="0" applyFont="1" applyBorder="1" applyAlignment="1">
      <alignment horizontal="left" vertical="center" wrapText="1"/>
    </xf>
    <xf numFmtId="0" fontId="20" fillId="4" borderId="31" xfId="0" applyFont="1" applyFill="1" applyBorder="1" applyAlignment="1">
      <alignment horizontal="center" vertical="center" wrapText="1"/>
    </xf>
    <xf numFmtId="3" fontId="45" fillId="0" borderId="28" xfId="12" applyNumberFormat="1" applyFont="1" applyFill="1" applyBorder="1" applyAlignment="1">
      <alignment vertical="center" wrapText="1"/>
    </xf>
    <xf numFmtId="3" fontId="46" fillId="0" borderId="38" xfId="12" applyNumberFormat="1" applyFont="1" applyFill="1" applyBorder="1" applyAlignment="1">
      <alignment vertical="center" wrapText="1"/>
    </xf>
    <xf numFmtId="3" fontId="53" fillId="0" borderId="28" xfId="12" applyNumberFormat="1" applyFont="1" applyFill="1" applyBorder="1" applyAlignment="1">
      <alignment horizontal="right" vertical="center" wrapText="1"/>
    </xf>
    <xf numFmtId="3" fontId="45" fillId="0" borderId="28" xfId="12" applyNumberFormat="1" applyFont="1" applyFill="1" applyBorder="1" applyAlignment="1">
      <alignment vertical="top" wrapText="1"/>
    </xf>
    <xf numFmtId="0" fontId="52" fillId="3" borderId="32" xfId="0" applyFont="1" applyFill="1" applyBorder="1" applyAlignment="1">
      <alignment horizontal="center" vertical="center"/>
    </xf>
    <xf numFmtId="0" fontId="52" fillId="3" borderId="29" xfId="0" applyFont="1" applyFill="1" applyBorder="1" applyAlignment="1">
      <alignment horizontal="center" vertical="center"/>
    </xf>
    <xf numFmtId="3" fontId="26" fillId="0" borderId="28" xfId="0" applyNumberFormat="1" applyFont="1" applyBorder="1" applyAlignment="1">
      <alignment vertical="center"/>
    </xf>
    <xf numFmtId="3" fontId="56" fillId="0" borderId="14" xfId="0" applyNumberFormat="1" applyFont="1" applyBorder="1" applyAlignment="1">
      <alignment vertical="center"/>
    </xf>
    <xf numFmtId="3" fontId="0" fillId="0" borderId="0" xfId="0" applyNumberFormat="1" applyBorder="1"/>
    <xf numFmtId="0" fontId="1" fillId="0" borderId="0" xfId="0" applyFont="1" applyBorder="1" applyAlignment="1">
      <alignment horizontal="justify"/>
    </xf>
    <xf numFmtId="0" fontId="1" fillId="0" borderId="0" xfId="0" applyFont="1" applyBorder="1" applyAlignment="1">
      <alignment horizontal="justify" wrapText="1"/>
    </xf>
    <xf numFmtId="0" fontId="46" fillId="0" borderId="14" xfId="12" applyFont="1" applyFill="1" applyBorder="1" applyAlignment="1">
      <alignment vertical="center" wrapText="1"/>
    </xf>
    <xf numFmtId="0" fontId="45" fillId="0" borderId="14" xfId="12" applyFont="1" applyFill="1" applyBorder="1" applyAlignment="1">
      <alignment vertical="center" wrapText="1"/>
    </xf>
    <xf numFmtId="0" fontId="1" fillId="0" borderId="14" xfId="24" applyFont="1" applyFill="1" applyBorder="1" applyAlignment="1">
      <alignment horizontal="justify" vertical="center"/>
    </xf>
    <xf numFmtId="0" fontId="37" fillId="0" borderId="14" xfId="24" applyFont="1" applyFill="1" applyBorder="1" applyAlignment="1">
      <alignment horizontal="justify" vertical="center"/>
    </xf>
    <xf numFmtId="0" fontId="1" fillId="0" borderId="14" xfId="24" applyFont="1" applyFill="1" applyBorder="1" applyAlignment="1">
      <alignment wrapText="1"/>
    </xf>
    <xf numFmtId="0" fontId="24" fillId="0" borderId="14" xfId="24" applyFont="1" applyFill="1" applyBorder="1" applyAlignment="1">
      <alignment vertical="center"/>
    </xf>
    <xf numFmtId="0" fontId="9" fillId="0" borderId="6" xfId="24" applyFont="1" applyBorder="1" applyAlignment="1">
      <alignment horizontal="center" vertical="center"/>
    </xf>
    <xf numFmtId="0" fontId="9" fillId="0" borderId="7" xfId="24" applyFont="1" applyBorder="1" applyAlignment="1">
      <alignment horizontal="center" vertical="center"/>
    </xf>
    <xf numFmtId="0" fontId="9" fillId="0" borderId="7" xfId="21" quotePrefix="1" applyFont="1" applyBorder="1" applyAlignment="1">
      <alignment horizontal="center" vertical="center"/>
    </xf>
    <xf numFmtId="0" fontId="9" fillId="0" borderId="7" xfId="24" quotePrefix="1" applyFont="1" applyBorder="1" applyAlignment="1">
      <alignment horizontal="center" vertical="center"/>
    </xf>
    <xf numFmtId="0" fontId="1" fillId="0" borderId="15" xfId="24" applyFont="1" applyFill="1" applyBorder="1" applyAlignment="1">
      <alignment horizontal="justify" vertical="center"/>
    </xf>
    <xf numFmtId="3" fontId="9" fillId="0" borderId="23" xfId="21" applyNumberFormat="1" applyFont="1" applyFill="1" applyBorder="1" applyAlignment="1">
      <alignment vertical="center"/>
    </xf>
    <xf numFmtId="0" fontId="48" fillId="0" borderId="39" xfId="12" applyFont="1" applyBorder="1" applyAlignment="1">
      <alignment horizontal="left" wrapText="1"/>
    </xf>
    <xf numFmtId="0" fontId="1" fillId="0" borderId="7" xfId="0" applyFont="1" applyBorder="1" applyAlignment="1">
      <alignment horizontal="justify" vertical="center"/>
    </xf>
    <xf numFmtId="3" fontId="18" fillId="0" borderId="0" xfId="20" applyNumberFormat="1" applyFont="1" applyBorder="1" applyAlignment="1">
      <alignment horizontal="right" vertical="center"/>
    </xf>
    <xf numFmtId="3" fontId="17" fillId="0" borderId="0" xfId="20" applyNumberFormat="1" applyFont="1" applyBorder="1" applyAlignment="1">
      <alignment horizontal="right" vertical="center"/>
    </xf>
    <xf numFmtId="0" fontId="26" fillId="0" borderId="6" xfId="0" applyFont="1" applyBorder="1"/>
    <xf numFmtId="0" fontId="0" fillId="0" borderId="29" xfId="0" applyFont="1" applyBorder="1"/>
    <xf numFmtId="0" fontId="0" fillId="0" borderId="15" xfId="0" applyFont="1" applyBorder="1"/>
    <xf numFmtId="3" fontId="17" fillId="0" borderId="28" xfId="12" applyNumberFormat="1" applyFont="1" applyBorder="1"/>
    <xf numFmtId="3" fontId="1" fillId="0" borderId="28" xfId="12" applyNumberFormat="1" applyBorder="1"/>
    <xf numFmtId="15" fontId="1" fillId="0" borderId="28" xfId="12" applyNumberFormat="1" applyBorder="1" applyAlignment="1">
      <alignment horizontal="center"/>
    </xf>
    <xf numFmtId="15" fontId="1" fillId="0" borderId="28" xfId="12" applyNumberFormat="1" applyBorder="1" applyAlignment="1">
      <alignment horizontal="left" wrapText="1"/>
    </xf>
    <xf numFmtId="10" fontId="1" fillId="0" borderId="28" xfId="12" applyNumberFormat="1" applyBorder="1" applyAlignment="1">
      <alignment horizontal="center"/>
    </xf>
    <xf numFmtId="0" fontId="22" fillId="0" borderId="28" xfId="12" applyFont="1" applyBorder="1" applyAlignment="1">
      <alignment horizontal="center"/>
    </xf>
    <xf numFmtId="0" fontId="39" fillId="0" borderId="28" xfId="12" quotePrefix="1" applyFont="1" applyBorder="1" applyAlignment="1">
      <alignment vertical="center"/>
    </xf>
    <xf numFmtId="3" fontId="1" fillId="0" borderId="28" xfId="12" applyNumberFormat="1" applyBorder="1" applyAlignment="1">
      <alignment vertical="center"/>
    </xf>
    <xf numFmtId="0" fontId="1" fillId="0" borderId="29" xfId="12" applyBorder="1" applyAlignment="1">
      <alignment vertical="center"/>
    </xf>
    <xf numFmtId="3" fontId="1" fillId="0" borderId="29" xfId="12" applyNumberFormat="1" applyBorder="1" applyAlignment="1">
      <alignment vertical="center"/>
    </xf>
    <xf numFmtId="15" fontId="1" fillId="0" borderId="29" xfId="12" applyNumberFormat="1" applyBorder="1" applyAlignment="1">
      <alignment horizontal="left" vertical="center" wrapText="1"/>
    </xf>
    <xf numFmtId="15" fontId="22" fillId="0" borderId="29" xfId="12" applyNumberFormat="1" applyFont="1" applyBorder="1" applyAlignment="1">
      <alignment horizontal="left" vertical="center" wrapText="1"/>
    </xf>
    <xf numFmtId="0" fontId="1" fillId="0" borderId="0" xfId="12" applyAlignment="1">
      <alignment horizontal="left"/>
    </xf>
    <xf numFmtId="0" fontId="45" fillId="0" borderId="15" xfId="12" applyFont="1" applyBorder="1" applyAlignment="1">
      <alignment horizontal="left" vertical="center" wrapText="1"/>
    </xf>
    <xf numFmtId="0" fontId="21" fillId="0" borderId="18" xfId="20" applyFont="1" applyFill="1" applyBorder="1" applyAlignment="1">
      <alignment horizontal="left" vertical="center"/>
    </xf>
    <xf numFmtId="0" fontId="61" fillId="7" borderId="17" xfId="0" applyFont="1" applyFill="1" applyBorder="1" applyAlignment="1">
      <alignment horizontal="center"/>
    </xf>
    <xf numFmtId="0" fontId="61" fillId="7" borderId="2" xfId="0" applyFont="1" applyFill="1" applyBorder="1" applyAlignment="1">
      <alignment horizontal="center"/>
    </xf>
    <xf numFmtId="0" fontId="61" fillId="7" borderId="22" xfId="0" applyFont="1" applyFill="1" applyBorder="1" applyAlignment="1">
      <alignment horizontal="center"/>
    </xf>
    <xf numFmtId="0" fontId="61" fillId="7" borderId="11" xfId="0" applyFont="1" applyFill="1" applyBorder="1" applyAlignment="1">
      <alignment horizontal="center"/>
    </xf>
    <xf numFmtId="0" fontId="61" fillId="7" borderId="21" xfId="0" applyFont="1" applyFill="1" applyBorder="1" applyAlignment="1">
      <alignment horizontal="center"/>
    </xf>
    <xf numFmtId="0" fontId="61" fillId="7" borderId="7" xfId="0" applyFont="1" applyFill="1" applyBorder="1" applyAlignment="1">
      <alignment horizontal="center"/>
    </xf>
    <xf numFmtId="0" fontId="61" fillId="7" borderId="23" xfId="0" applyFont="1" applyFill="1" applyBorder="1" applyAlignment="1">
      <alignment horizontal="center"/>
    </xf>
    <xf numFmtId="0" fontId="61" fillId="7" borderId="13" xfId="0" applyFont="1" applyFill="1" applyBorder="1" applyAlignment="1">
      <alignment horizontal="center"/>
    </xf>
    <xf numFmtId="0" fontId="1" fillId="0" borderId="51" xfId="0" applyFont="1" applyBorder="1" applyAlignment="1">
      <alignment vertical="center"/>
    </xf>
    <xf numFmtId="169" fontId="60" fillId="0" borderId="46" xfId="25" applyNumberFormat="1" applyFont="1" applyBorder="1" applyAlignment="1">
      <alignment vertical="center"/>
    </xf>
    <xf numFmtId="169" fontId="60" fillId="0" borderId="46" xfId="25" applyNumberFormat="1" applyFont="1" applyFill="1" applyBorder="1" applyAlignment="1">
      <alignment vertical="center"/>
    </xf>
    <xf numFmtId="169" fontId="60" fillId="0" borderId="48" xfId="25" applyNumberFormat="1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169" fontId="60" fillId="0" borderId="47" xfId="25" applyNumberFormat="1" applyFont="1" applyBorder="1" applyAlignment="1">
      <alignment vertical="center"/>
    </xf>
    <xf numFmtId="169" fontId="60" fillId="0" borderId="47" xfId="25" applyNumberFormat="1" applyFont="1" applyFill="1" applyBorder="1" applyAlignment="1">
      <alignment vertical="center"/>
    </xf>
    <xf numFmtId="169" fontId="60" fillId="0" borderId="50" xfId="25" applyNumberFormat="1" applyFont="1" applyBorder="1" applyAlignment="1">
      <alignment vertical="center"/>
    </xf>
    <xf numFmtId="0" fontId="1" fillId="0" borderId="49" xfId="0" applyFont="1" applyFill="1" applyBorder="1" applyAlignment="1">
      <alignment vertical="center"/>
    </xf>
    <xf numFmtId="0" fontId="17" fillId="0" borderId="49" xfId="0" applyFont="1" applyBorder="1" applyAlignment="1">
      <alignment vertical="center"/>
    </xf>
    <xf numFmtId="169" fontId="61" fillId="0" borderId="47" xfId="25" applyNumberFormat="1" applyFont="1" applyBorder="1" applyAlignment="1">
      <alignment vertical="center"/>
    </xf>
    <xf numFmtId="169" fontId="61" fillId="0" borderId="47" xfId="25" applyNumberFormat="1" applyFont="1" applyFill="1" applyBorder="1" applyAlignment="1">
      <alignment vertical="center"/>
    </xf>
    <xf numFmtId="169" fontId="61" fillId="0" borderId="50" xfId="25" applyNumberFormat="1" applyFont="1" applyBorder="1" applyAlignment="1">
      <alignment vertical="center"/>
    </xf>
    <xf numFmtId="169" fontId="60" fillId="0" borderId="47" xfId="0" applyNumberFormat="1" applyFont="1" applyFill="1" applyBorder="1" applyAlignment="1">
      <alignment vertical="center"/>
    </xf>
    <xf numFmtId="0" fontId="17" fillId="0" borderId="52" xfId="0" applyFont="1" applyBorder="1" applyAlignment="1">
      <alignment vertical="center"/>
    </xf>
    <xf numFmtId="169" fontId="61" fillId="0" borderId="45" xfId="25" applyNumberFormat="1" applyFont="1" applyBorder="1" applyAlignment="1">
      <alignment vertical="center"/>
    </xf>
    <xf numFmtId="169" fontId="61" fillId="0" borderId="44" xfId="25" applyNumberFormat="1" applyFont="1" applyBorder="1" applyAlignment="1">
      <alignment vertical="center"/>
    </xf>
    <xf numFmtId="169" fontId="61" fillId="0" borderId="53" xfId="25" applyNumberFormat="1" applyFont="1" applyBorder="1" applyAlignment="1">
      <alignment vertical="center"/>
    </xf>
    <xf numFmtId="0" fontId="17" fillId="7" borderId="54" xfId="0" applyFont="1" applyFill="1" applyBorder="1" applyAlignment="1">
      <alignment vertical="center"/>
    </xf>
    <xf numFmtId="169" fontId="61" fillId="7" borderId="35" xfId="0" applyNumberFormat="1" applyFont="1" applyFill="1" applyBorder="1" applyAlignment="1">
      <alignment vertical="center"/>
    </xf>
    <xf numFmtId="169" fontId="61" fillId="7" borderId="35" xfId="25" applyNumberFormat="1" applyFont="1" applyFill="1" applyBorder="1" applyAlignment="1">
      <alignment vertical="center"/>
    </xf>
    <xf numFmtId="169" fontId="61" fillId="7" borderId="55" xfId="0" applyNumberFormat="1" applyFont="1" applyFill="1" applyBorder="1" applyAlignment="1">
      <alignment vertical="center"/>
    </xf>
    <xf numFmtId="0" fontId="26" fillId="0" borderId="0" xfId="12" applyFont="1" applyBorder="1" applyAlignment="1">
      <alignment horizontal="left" vertical="center"/>
    </xf>
    <xf numFmtId="0" fontId="45" fillId="0" borderId="7" xfId="12" quotePrefix="1" applyFont="1" applyBorder="1" applyAlignment="1">
      <alignment vertical="center" wrapText="1"/>
    </xf>
    <xf numFmtId="0" fontId="46" fillId="0" borderId="15" xfId="12" applyFont="1" applyBorder="1" applyAlignment="1">
      <alignment vertical="center" wrapText="1"/>
    </xf>
    <xf numFmtId="3" fontId="46" fillId="0" borderId="29" xfId="12" applyNumberFormat="1" applyFont="1" applyFill="1" applyBorder="1" applyAlignment="1">
      <alignment vertical="center" wrapText="1"/>
    </xf>
    <xf numFmtId="0" fontId="45" fillId="0" borderId="7" xfId="12" applyFont="1" applyBorder="1" applyAlignment="1">
      <alignment horizontal="left" vertical="center" wrapText="1"/>
    </xf>
    <xf numFmtId="0" fontId="46" fillId="0" borderId="15" xfId="12" applyFont="1" applyBorder="1" applyAlignment="1">
      <alignment horizontal="justify" vertical="center" wrapText="1"/>
    </xf>
    <xf numFmtId="0" fontId="62" fillId="0" borderId="0" xfId="0" applyFont="1" applyAlignment="1"/>
    <xf numFmtId="0" fontId="1" fillId="0" borderId="0" xfId="0" applyFont="1"/>
    <xf numFmtId="0" fontId="42" fillId="0" borderId="0" xfId="0" applyFont="1" applyAlignment="1">
      <alignment vertical="center"/>
    </xf>
    <xf numFmtId="0" fontId="52" fillId="3" borderId="32" xfId="10" applyFont="1" applyFill="1" applyBorder="1" applyAlignment="1">
      <alignment horizontal="center" vertical="center"/>
    </xf>
    <xf numFmtId="0" fontId="52" fillId="3" borderId="29" xfId="10" applyFont="1" applyFill="1" applyBorder="1" applyAlignment="1">
      <alignment horizontal="center" vertical="center"/>
    </xf>
    <xf numFmtId="0" fontId="52" fillId="6" borderId="3" xfId="10" applyFont="1" applyFill="1" applyBorder="1" applyAlignment="1">
      <alignment horizontal="center" vertical="center"/>
    </xf>
    <xf numFmtId="0" fontId="52" fillId="6" borderId="28" xfId="10" applyFont="1" applyFill="1" applyBorder="1" applyAlignment="1">
      <alignment horizontal="center" vertical="center"/>
    </xf>
    <xf numFmtId="15" fontId="52" fillId="6" borderId="28" xfId="10" applyNumberFormat="1" applyFont="1" applyFill="1" applyBorder="1" applyAlignment="1">
      <alignment horizontal="center" vertical="center"/>
    </xf>
    <xf numFmtId="3" fontId="47" fillId="0" borderId="0" xfId="12" applyNumberFormat="1" applyFont="1" applyFill="1" applyBorder="1" applyAlignment="1">
      <alignment horizontal="center" vertical="center" wrapText="1"/>
    </xf>
    <xf numFmtId="3" fontId="47" fillId="0" borderId="28" xfId="12" applyNumberFormat="1" applyFont="1" applyFill="1" applyBorder="1" applyAlignment="1">
      <alignment horizontal="right" vertical="center" wrapText="1"/>
    </xf>
    <xf numFmtId="3" fontId="48" fillId="0" borderId="28" xfId="12" applyNumberFormat="1" applyFont="1" applyFill="1" applyBorder="1" applyAlignment="1">
      <alignment horizontal="right" vertical="center" wrapText="1"/>
    </xf>
    <xf numFmtId="0" fontId="63" fillId="0" borderId="0" xfId="0" applyFont="1" applyAlignment="1">
      <alignment horizontal="justify" vertical="center"/>
    </xf>
    <xf numFmtId="0" fontId="19" fillId="0" borderId="0" xfId="0" quotePrefix="1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45" fillId="0" borderId="4" xfId="12" applyFont="1" applyBorder="1" applyAlignment="1">
      <alignment horizontal="justify" vertical="center" wrapText="1"/>
    </xf>
    <xf numFmtId="0" fontId="45" fillId="0" borderId="0" xfId="12" applyFont="1" applyBorder="1" applyAlignment="1">
      <alignment horizontal="justify" vertical="center" wrapText="1"/>
    </xf>
    <xf numFmtId="0" fontId="45" fillId="0" borderId="14" xfId="12" applyFont="1" applyBorder="1" applyAlignment="1">
      <alignment horizontal="justify" vertical="center" wrapText="1"/>
    </xf>
    <xf numFmtId="0" fontId="45" fillId="0" borderId="2" xfId="12" applyFont="1" applyBorder="1" applyAlignment="1">
      <alignment horizontal="left" vertical="center" wrapText="1"/>
    </xf>
    <xf numFmtId="0" fontId="45" fillId="0" borderId="3" xfId="12" applyFont="1" applyBorder="1" applyAlignment="1">
      <alignment horizontal="left" vertical="center" wrapText="1"/>
    </xf>
    <xf numFmtId="0" fontId="20" fillId="0" borderId="0" xfId="0" quotePrefix="1" applyFont="1" applyAlignment="1">
      <alignment horizontal="center" vertical="center" wrapText="1"/>
    </xf>
    <xf numFmtId="0" fontId="20" fillId="0" borderId="0" xfId="0" quotePrefix="1" applyFont="1" applyAlignment="1">
      <alignment horizontal="center" vertical="center"/>
    </xf>
    <xf numFmtId="0" fontId="45" fillId="4" borderId="30" xfId="12" applyFont="1" applyFill="1" applyBorder="1" applyAlignment="1">
      <alignment horizontal="left" vertical="center" wrapText="1"/>
    </xf>
    <xf numFmtId="0" fontId="20" fillId="0" borderId="0" xfId="20" quotePrefix="1" applyFont="1" applyBorder="1" applyAlignment="1">
      <alignment horizontal="center" vertical="center" wrapText="1"/>
    </xf>
    <xf numFmtId="0" fontId="21" fillId="0" borderId="0" xfId="20" applyFont="1" applyBorder="1" applyAlignment="1">
      <alignment horizontal="center" vertical="center"/>
    </xf>
    <xf numFmtId="0" fontId="19" fillId="0" borderId="0" xfId="20" applyFont="1" applyBorder="1" applyAlignment="1">
      <alignment horizontal="center" vertical="center"/>
    </xf>
    <xf numFmtId="0" fontId="19" fillId="0" borderId="0" xfId="20" applyFont="1" applyBorder="1" applyAlignment="1">
      <alignment horizontal="center"/>
    </xf>
    <xf numFmtId="0" fontId="21" fillId="0" borderId="4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19" fillId="0" borderId="0" xfId="20" quotePrefix="1" applyFont="1" applyBorder="1" applyAlignment="1">
      <alignment horizontal="center" vertical="center" wrapText="1"/>
    </xf>
    <xf numFmtId="0" fontId="20" fillId="4" borderId="33" xfId="0" applyFont="1" applyFill="1" applyBorder="1" applyAlignment="1">
      <alignment horizontal="center" vertical="center" wrapText="1"/>
    </xf>
    <xf numFmtId="0" fontId="20" fillId="4" borderId="31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52" fillId="3" borderId="32" xfId="0" applyFont="1" applyFill="1" applyBorder="1" applyAlignment="1">
      <alignment horizontal="center" vertical="center"/>
    </xf>
    <xf numFmtId="0" fontId="52" fillId="3" borderId="29" xfId="0" applyFont="1" applyFill="1" applyBorder="1" applyAlignment="1">
      <alignment horizontal="center" vertical="center"/>
    </xf>
    <xf numFmtId="0" fontId="52" fillId="3" borderId="32" xfId="0" applyFont="1" applyFill="1" applyBorder="1" applyAlignment="1">
      <alignment horizontal="center" vertical="center" wrapText="1"/>
    </xf>
    <xf numFmtId="0" fontId="52" fillId="3" borderId="29" xfId="0" applyFont="1" applyFill="1" applyBorder="1" applyAlignment="1">
      <alignment horizontal="center" vertical="center" wrapText="1"/>
    </xf>
    <xf numFmtId="0" fontId="52" fillId="3" borderId="30" xfId="0" applyFont="1" applyFill="1" applyBorder="1" applyAlignment="1">
      <alignment horizontal="center" vertical="center"/>
    </xf>
    <xf numFmtId="0" fontId="52" fillId="3" borderId="32" xfId="10" applyFont="1" applyFill="1" applyBorder="1" applyAlignment="1">
      <alignment horizontal="center" vertical="center"/>
    </xf>
    <xf numFmtId="0" fontId="52" fillId="3" borderId="29" xfId="10" applyFont="1" applyFill="1" applyBorder="1" applyAlignment="1">
      <alignment horizontal="center" vertical="center"/>
    </xf>
    <xf numFmtId="0" fontId="19" fillId="0" borderId="0" xfId="10" quotePrefix="1" applyFont="1" applyAlignment="1">
      <alignment horizontal="center" vertical="center"/>
    </xf>
    <xf numFmtId="0" fontId="52" fillId="3" borderId="32" xfId="10" applyFont="1" applyFill="1" applyBorder="1" applyAlignment="1">
      <alignment horizontal="center" vertical="center" wrapText="1"/>
    </xf>
    <xf numFmtId="0" fontId="52" fillId="3" borderId="29" xfId="10" applyFont="1" applyFill="1" applyBorder="1" applyAlignment="1">
      <alignment horizontal="center" vertical="center" wrapText="1"/>
    </xf>
    <xf numFmtId="0" fontId="52" fillId="3" borderId="30" xfId="10" applyFont="1" applyFill="1" applyBorder="1" applyAlignment="1">
      <alignment horizontal="center" vertical="center"/>
    </xf>
    <xf numFmtId="0" fontId="19" fillId="0" borderId="0" xfId="20" quotePrefix="1" applyFont="1" applyBorder="1" applyAlignment="1">
      <alignment horizontal="center" vertical="center"/>
    </xf>
    <xf numFmtId="0" fontId="20" fillId="0" borderId="0" xfId="20" applyFont="1" applyBorder="1" applyAlignment="1">
      <alignment horizontal="center" vertical="center"/>
    </xf>
    <xf numFmtId="0" fontId="23" fillId="0" borderId="0" xfId="0" applyFont="1"/>
    <xf numFmtId="0" fontId="21" fillId="2" borderId="4" xfId="20" applyFont="1" applyFill="1" applyBorder="1" applyAlignment="1">
      <alignment horizontal="center" vertical="center"/>
    </xf>
    <xf numFmtId="0" fontId="21" fillId="2" borderId="0" xfId="20" applyFont="1" applyFill="1" applyBorder="1" applyAlignment="1">
      <alignment horizontal="center" vertical="center"/>
    </xf>
    <xf numFmtId="0" fontId="21" fillId="2" borderId="18" xfId="20" applyFont="1" applyFill="1" applyBorder="1" applyAlignment="1">
      <alignment horizontal="center" vertical="center"/>
    </xf>
    <xf numFmtId="0" fontId="17" fillId="0" borderId="4" xfId="20" applyFont="1" applyBorder="1" applyAlignment="1">
      <alignment horizontal="left" vertical="center" wrapText="1"/>
    </xf>
    <xf numFmtId="0" fontId="17" fillId="0" borderId="0" xfId="20" applyFont="1" applyBorder="1" applyAlignment="1">
      <alignment horizontal="left" vertical="center" wrapText="1"/>
    </xf>
    <xf numFmtId="0" fontId="17" fillId="0" borderId="18" xfId="20" applyFont="1" applyBorder="1" applyAlignment="1">
      <alignment horizontal="left" vertical="center" wrapText="1"/>
    </xf>
    <xf numFmtId="0" fontId="1" fillId="0" borderId="0" xfId="20" applyFont="1" applyBorder="1" applyAlignment="1">
      <alignment vertical="center" wrapText="1"/>
    </xf>
    <xf numFmtId="0" fontId="1" fillId="0" borderId="18" xfId="20" applyFont="1" applyBorder="1" applyAlignment="1">
      <alignment vertical="center" wrapText="1"/>
    </xf>
    <xf numFmtId="0" fontId="17" fillId="0" borderId="4" xfId="20" applyFont="1" applyBorder="1" applyAlignment="1">
      <alignment horizontal="left" vertical="center"/>
    </xf>
    <xf numFmtId="0" fontId="17" fillId="0" borderId="0" xfId="20" applyFont="1" applyBorder="1" applyAlignment="1">
      <alignment horizontal="left" vertical="center"/>
    </xf>
    <xf numFmtId="0" fontId="17" fillId="0" borderId="18" xfId="20" applyFont="1" applyBorder="1" applyAlignment="1">
      <alignment horizontal="left" vertical="center"/>
    </xf>
    <xf numFmtId="0" fontId="17" fillId="0" borderId="0" xfId="20" applyFont="1" applyBorder="1" applyAlignment="1">
      <alignment horizontal="justify" vertical="center"/>
    </xf>
    <xf numFmtId="0" fontId="17" fillId="0" borderId="18" xfId="20" applyFont="1" applyBorder="1" applyAlignment="1">
      <alignment horizontal="justify" vertical="center"/>
    </xf>
    <xf numFmtId="0" fontId="17" fillId="2" borderId="17" xfId="20" applyFont="1" applyFill="1" applyBorder="1" applyAlignment="1">
      <alignment horizontal="center" vertical="center" wrapText="1"/>
    </xf>
    <xf numFmtId="0" fontId="17" fillId="2" borderId="19" xfId="20" applyFont="1" applyFill="1" applyBorder="1" applyAlignment="1">
      <alignment horizontal="center" vertical="center" wrapText="1"/>
    </xf>
    <xf numFmtId="0" fontId="17" fillId="2" borderId="21" xfId="20" applyFont="1" applyFill="1" applyBorder="1" applyAlignment="1">
      <alignment horizontal="center" vertical="center" wrapText="1"/>
    </xf>
    <xf numFmtId="0" fontId="17" fillId="0" borderId="0" xfId="20" applyFont="1" applyBorder="1" applyAlignment="1">
      <alignment horizontal="justify" vertical="center" wrapText="1"/>
    </xf>
    <xf numFmtId="0" fontId="17" fillId="0" borderId="18" xfId="20" applyFont="1" applyBorder="1" applyAlignment="1">
      <alignment horizontal="justify" vertical="center" wrapText="1"/>
    </xf>
    <xf numFmtId="0" fontId="1" fillId="0" borderId="0" xfId="20" applyFont="1" applyBorder="1" applyAlignment="1">
      <alignment horizontal="justify" vertical="center" wrapText="1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48" fillId="0" borderId="4" xfId="12" applyFont="1" applyBorder="1" applyAlignment="1">
      <alignment horizontal="left" wrapText="1"/>
    </xf>
    <xf numFmtId="0" fontId="48" fillId="0" borderId="0" xfId="12" applyFont="1" applyBorder="1" applyAlignment="1">
      <alignment horizontal="left" wrapText="1"/>
    </xf>
    <xf numFmtId="0" fontId="48" fillId="0" borderId="18" xfId="12" applyFont="1" applyBorder="1" applyAlignment="1">
      <alignment horizontal="left" wrapText="1"/>
    </xf>
    <xf numFmtId="0" fontId="48" fillId="0" borderId="4" xfId="12" applyFont="1" applyBorder="1" applyAlignment="1">
      <alignment wrapText="1"/>
    </xf>
    <xf numFmtId="0" fontId="48" fillId="0" borderId="0" xfId="12" applyFont="1" applyBorder="1" applyAlignment="1">
      <alignment wrapText="1"/>
    </xf>
    <xf numFmtId="0" fontId="48" fillId="0" borderId="18" xfId="12" applyFont="1" applyBorder="1" applyAlignment="1">
      <alignment wrapText="1"/>
    </xf>
    <xf numFmtId="0" fontId="48" fillId="0" borderId="14" xfId="12" applyFont="1" applyBorder="1" applyAlignment="1">
      <alignment horizontal="left" wrapText="1"/>
    </xf>
    <xf numFmtId="0" fontId="19" fillId="0" borderId="0" xfId="10" applyFont="1" applyAlignment="1">
      <alignment horizontal="center"/>
    </xf>
    <xf numFmtId="0" fontId="19" fillId="0" borderId="0" xfId="10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2" borderId="1" xfId="10" applyFont="1" applyFill="1" applyBorder="1" applyAlignment="1">
      <alignment horizontal="center" vertical="center"/>
    </xf>
    <xf numFmtId="0" fontId="21" fillId="2" borderId="2" xfId="10" applyFont="1" applyFill="1" applyBorder="1" applyAlignment="1">
      <alignment horizontal="center" vertical="center"/>
    </xf>
    <xf numFmtId="0" fontId="21" fillId="2" borderId="16" xfId="10" applyFont="1" applyFill="1" applyBorder="1" applyAlignment="1">
      <alignment horizontal="center" vertical="center"/>
    </xf>
    <xf numFmtId="0" fontId="21" fillId="2" borderId="6" xfId="10" applyFont="1" applyFill="1" applyBorder="1" applyAlignment="1">
      <alignment horizontal="center" vertical="center"/>
    </xf>
    <xf numFmtId="0" fontId="21" fillId="2" borderId="7" xfId="10" applyFont="1" applyFill="1" applyBorder="1" applyAlignment="1">
      <alignment horizontal="center" vertical="center"/>
    </xf>
    <xf numFmtId="0" fontId="21" fillId="2" borderId="20" xfId="10" applyFont="1" applyFill="1" applyBorder="1" applyAlignment="1">
      <alignment horizontal="center" vertical="center"/>
    </xf>
    <xf numFmtId="0" fontId="21" fillId="2" borderId="41" xfId="10" applyFont="1" applyFill="1" applyBorder="1" applyAlignment="1">
      <alignment horizontal="center" vertical="center"/>
    </xf>
    <xf numFmtId="0" fontId="21" fillId="2" borderId="42" xfId="10" applyFont="1" applyFill="1" applyBorder="1" applyAlignment="1">
      <alignment horizontal="center" vertical="center"/>
    </xf>
    <xf numFmtId="0" fontId="21" fillId="2" borderId="43" xfId="10" applyFont="1" applyFill="1" applyBorder="1" applyAlignment="1">
      <alignment horizontal="center" vertical="center"/>
    </xf>
    <xf numFmtId="3" fontId="21" fillId="2" borderId="22" xfId="10" applyNumberFormat="1" applyFont="1" applyFill="1" applyBorder="1" applyAlignment="1">
      <alignment horizontal="center" vertical="center"/>
    </xf>
    <xf numFmtId="3" fontId="21" fillId="2" borderId="3" xfId="10" applyNumberFormat="1" applyFont="1" applyFill="1" applyBorder="1" applyAlignment="1">
      <alignment horizontal="center" vertical="center"/>
    </xf>
    <xf numFmtId="3" fontId="21" fillId="2" borderId="23" xfId="10" applyNumberFormat="1" applyFont="1" applyFill="1" applyBorder="1" applyAlignment="1">
      <alignment horizontal="center" vertical="center"/>
    </xf>
    <xf numFmtId="3" fontId="21" fillId="2" borderId="15" xfId="10" applyNumberFormat="1" applyFont="1" applyFill="1" applyBorder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8" fillId="0" borderId="0" xfId="10" quotePrefix="1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/>
    </xf>
    <xf numFmtId="0" fontId="10" fillId="2" borderId="1" xfId="12" applyFont="1" applyFill="1" applyBorder="1" applyAlignment="1">
      <alignment horizontal="center" vertical="center"/>
    </xf>
    <xf numFmtId="0" fontId="10" fillId="2" borderId="2" xfId="12" applyFont="1" applyFill="1" applyBorder="1" applyAlignment="1">
      <alignment horizontal="center" vertical="center"/>
    </xf>
    <xf numFmtId="0" fontId="10" fillId="2" borderId="16" xfId="12" applyFont="1" applyFill="1" applyBorder="1" applyAlignment="1">
      <alignment horizontal="center" vertical="center"/>
    </xf>
    <xf numFmtId="0" fontId="10" fillId="2" borderId="6" xfId="12" applyFont="1" applyFill="1" applyBorder="1" applyAlignment="1">
      <alignment horizontal="center" vertical="center"/>
    </xf>
    <xf numFmtId="0" fontId="10" fillId="2" borderId="7" xfId="12" applyFont="1" applyFill="1" applyBorder="1" applyAlignment="1">
      <alignment horizontal="center" vertical="center"/>
    </xf>
    <xf numFmtId="0" fontId="10" fillId="2" borderId="20" xfId="12" applyFont="1" applyFill="1" applyBorder="1" applyAlignment="1">
      <alignment horizontal="center" vertical="center"/>
    </xf>
    <xf numFmtId="0" fontId="10" fillId="2" borderId="22" xfId="12" applyFont="1" applyFill="1" applyBorder="1" applyAlignment="1">
      <alignment horizontal="center" vertical="center" wrapText="1"/>
    </xf>
    <xf numFmtId="0" fontId="10" fillId="2" borderId="23" xfId="12" applyFont="1" applyFill="1" applyBorder="1" applyAlignment="1">
      <alignment horizontal="center" vertical="center" wrapText="1"/>
    </xf>
    <xf numFmtId="3" fontId="10" fillId="2" borderId="3" xfId="12" applyNumberFormat="1" applyFont="1" applyFill="1" applyBorder="1" applyAlignment="1">
      <alignment horizontal="center" vertical="center"/>
    </xf>
    <xf numFmtId="3" fontId="10" fillId="2" borderId="15" xfId="12" applyNumberFormat="1" applyFont="1" applyFill="1" applyBorder="1" applyAlignment="1">
      <alignment horizontal="center" vertical="center"/>
    </xf>
    <xf numFmtId="0" fontId="21" fillId="2" borderId="1" xfId="12" applyFont="1" applyFill="1" applyBorder="1" applyAlignment="1">
      <alignment horizontal="center" vertical="center"/>
    </xf>
    <xf numFmtId="0" fontId="21" fillId="2" borderId="16" xfId="12" applyFont="1" applyFill="1" applyBorder="1" applyAlignment="1">
      <alignment horizontal="center" vertical="center"/>
    </xf>
    <xf numFmtId="0" fontId="21" fillId="2" borderId="6" xfId="12" applyFont="1" applyFill="1" applyBorder="1" applyAlignment="1">
      <alignment horizontal="center" vertical="center"/>
    </xf>
    <xf numFmtId="0" fontId="21" fillId="2" borderId="20" xfId="12" applyFont="1" applyFill="1" applyBorder="1" applyAlignment="1">
      <alignment horizontal="center" vertical="center"/>
    </xf>
    <xf numFmtId="0" fontId="21" fillId="2" borderId="41" xfId="12" applyFont="1" applyFill="1" applyBorder="1" applyAlignment="1">
      <alignment horizontal="center" vertical="center"/>
    </xf>
    <xf numFmtId="0" fontId="21" fillId="2" borderId="42" xfId="12" applyFont="1" applyFill="1" applyBorder="1" applyAlignment="1">
      <alignment horizontal="center" vertical="center"/>
    </xf>
    <xf numFmtId="0" fontId="21" fillId="2" borderId="43" xfId="12" applyFont="1" applyFill="1" applyBorder="1" applyAlignment="1">
      <alignment horizontal="center" vertical="center"/>
    </xf>
    <xf numFmtId="3" fontId="21" fillId="2" borderId="11" xfId="12" applyNumberFormat="1" applyFont="1" applyFill="1" applyBorder="1" applyAlignment="1">
      <alignment horizontal="center" vertical="center"/>
    </xf>
    <xf numFmtId="3" fontId="21" fillId="2" borderId="13" xfId="12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" fillId="0" borderId="0" xfId="12" applyAlignment="1">
      <alignment horizontal="center"/>
    </xf>
    <xf numFmtId="0" fontId="61" fillId="7" borderId="56" xfId="0" applyFont="1" applyFill="1" applyBorder="1" applyAlignment="1">
      <alignment horizontal="center" vertical="center"/>
    </xf>
    <xf numFmtId="0" fontId="61" fillId="7" borderId="57" xfId="0" applyFont="1" applyFill="1" applyBorder="1" applyAlignment="1">
      <alignment horizontal="center" vertical="center"/>
    </xf>
    <xf numFmtId="0" fontId="39" fillId="0" borderId="0" xfId="12" applyFont="1" applyAlignment="1">
      <alignment horizontal="justify" vertical="center"/>
    </xf>
    <xf numFmtId="0" fontId="42" fillId="0" borderId="0" xfId="0" applyFont="1" applyAlignment="1">
      <alignment horizontal="center" vertical="center"/>
    </xf>
    <xf numFmtId="0" fontId="42" fillId="0" borderId="0" xfId="0" quotePrefix="1" applyFont="1" applyAlignment="1">
      <alignment horizontal="center" vertical="center"/>
    </xf>
    <xf numFmtId="0" fontId="42" fillId="0" borderId="0" xfId="0" quotePrefix="1" applyFont="1" applyAlignment="1">
      <alignment horizontal="center" vertical="center" wrapText="1"/>
    </xf>
    <xf numFmtId="0" fontId="20" fillId="0" borderId="0" xfId="23" applyFont="1" applyBorder="1" applyAlignment="1">
      <alignment horizontal="center"/>
    </xf>
    <xf numFmtId="0" fontId="57" fillId="7" borderId="1" xfId="23" applyFont="1" applyFill="1" applyBorder="1" applyAlignment="1">
      <alignment horizontal="center" vertical="center"/>
    </xf>
    <xf numFmtId="0" fontId="57" fillId="7" borderId="6" xfId="23" applyFont="1" applyFill="1" applyBorder="1" applyAlignment="1">
      <alignment horizontal="center" vertical="center"/>
    </xf>
    <xf numFmtId="0" fontId="58" fillId="7" borderId="32" xfId="23" applyFont="1" applyFill="1" applyBorder="1" applyAlignment="1">
      <alignment horizontal="center" vertical="center"/>
    </xf>
    <xf numFmtId="0" fontId="58" fillId="7" borderId="29" xfId="23" applyFont="1" applyFill="1" applyBorder="1" applyAlignment="1">
      <alignment horizontal="center" vertical="center"/>
    </xf>
    <xf numFmtId="0" fontId="58" fillId="7" borderId="3" xfId="23" applyFont="1" applyFill="1" applyBorder="1" applyAlignment="1">
      <alignment horizontal="center" vertical="center"/>
    </xf>
    <xf numFmtId="0" fontId="58" fillId="7" borderId="15" xfId="23" applyFont="1" applyFill="1" applyBorder="1" applyAlignment="1">
      <alignment horizontal="center" vertical="center"/>
    </xf>
  </cellXfs>
  <cellStyles count="26">
    <cellStyle name="Euro" xfId="1"/>
    <cellStyle name="Millares" xfId="25" builtinId="3"/>
    <cellStyle name="Millares 2" xfId="2"/>
    <cellStyle name="Millares 3" xfId="3"/>
    <cellStyle name="Millares 4" xfId="4"/>
    <cellStyle name="Moneda 2" xfId="5"/>
    <cellStyle name="Moneda 3" xfId="6"/>
    <cellStyle name="Moneda 3 2" xfId="7"/>
    <cellStyle name="Normal" xfId="0" builtinId="0"/>
    <cellStyle name="Normal 2" xfId="8"/>
    <cellStyle name="Normal 2 2" xfId="9"/>
    <cellStyle name="Normal 2 3" xfId="10"/>
    <cellStyle name="Normal 3" xfId="11"/>
    <cellStyle name="Normal 3 2" xfId="12"/>
    <cellStyle name="Normal 3 3" xfId="13"/>
    <cellStyle name="Normal 4" xfId="14"/>
    <cellStyle name="Normal 4 2" xfId="15"/>
    <cellStyle name="Normal 5" xfId="16"/>
    <cellStyle name="Normal 6" xfId="17"/>
    <cellStyle name="Normal 6 2" xfId="18"/>
    <cellStyle name="Normal 7" xfId="19"/>
    <cellStyle name="Normal_ANEXO LEY 05" xfId="20"/>
    <cellStyle name="Normal_ANEXO LEY 06" xfId="21"/>
    <cellStyle name="Normal_FICHASPPTO2002 2" xfId="22"/>
    <cellStyle name="Normal_presentacion.cp2008" xfId="23"/>
    <cellStyle name="Normal_presentacion28nov_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8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9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0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2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3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4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image" Target="../media/image25.jpe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8.png"/><Relationship Id="rId1" Type="http://schemas.openxmlformats.org/officeDocument/2006/relationships/image" Target="../media/image27.jpe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29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1.jpeg"/><Relationship Id="rId1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jpeg"/><Relationship Id="rId1" Type="http://schemas.openxmlformats.org/officeDocument/2006/relationships/image" Target="../media/image5.jpe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9.jpeg"/><Relationship Id="rId1" Type="http://schemas.openxmlformats.org/officeDocument/2006/relationships/image" Target="../media/image8.jpeg"/><Relationship Id="rId4" Type="http://schemas.openxmlformats.org/officeDocument/2006/relationships/image" Target="../media/image10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jpeg"/><Relationship Id="rId1" Type="http://schemas.openxmlformats.org/officeDocument/2006/relationships/image" Target="../media/image11.jpeg"/><Relationship Id="rId4" Type="http://schemas.openxmlformats.org/officeDocument/2006/relationships/image" Target="../media/image1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6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769620</xdr:colOff>
      <xdr:row>0</xdr:row>
      <xdr:rowOff>15240</xdr:rowOff>
    </xdr:from>
    <xdr:to>
      <xdr:col>8</xdr:col>
      <xdr:colOff>41910</xdr:colOff>
      <xdr:row>11</xdr:row>
      <xdr:rowOff>160655</xdr:rowOff>
    </xdr:to>
    <xdr:pic>
      <xdr:nvPicPr>
        <xdr:cNvPr id="2" name="image7.png"/>
        <xdr:cNvPicPr/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769620" y="15240"/>
          <a:ext cx="5612130" cy="1989455"/>
        </a:xfrm>
        <a:prstGeom prst="rect">
          <a:avLst/>
        </a:prstGeom>
        <a:ln w="12700">
          <a:miter lim="400000"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1813560</xdr:colOff>
      <xdr:row>6</xdr:row>
      <xdr:rowOff>38100</xdr:rowOff>
    </xdr:to>
    <xdr:sp macro="" textlink="">
      <xdr:nvSpPr>
        <xdr:cNvPr id="979765" name="Rectángulo 1"/>
        <xdr:cNvSpPr>
          <a:spLocks noChangeArrowheads="1"/>
        </xdr:cNvSpPr>
      </xdr:nvSpPr>
      <xdr:spPr bwMode="auto">
        <a:xfrm>
          <a:off x="0" y="365760"/>
          <a:ext cx="6256020" cy="115062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373380</xdr:colOff>
      <xdr:row>2</xdr:row>
      <xdr:rowOff>175260</xdr:rowOff>
    </xdr:from>
    <xdr:to>
      <xdr:col>0</xdr:col>
      <xdr:colOff>853440</xdr:colOff>
      <xdr:row>4</xdr:row>
      <xdr:rowOff>304800</xdr:rowOff>
    </xdr:to>
    <xdr:pic>
      <xdr:nvPicPr>
        <xdr:cNvPr id="979766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541020"/>
          <a:ext cx="48006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526473</xdr:colOff>
      <xdr:row>2</xdr:row>
      <xdr:rowOff>179416</xdr:rowOff>
    </xdr:from>
    <xdr:to>
      <xdr:col>2</xdr:col>
      <xdr:colOff>1440872</xdr:colOff>
      <xdr:row>4</xdr:row>
      <xdr:rowOff>19396</xdr:rowOff>
    </xdr:to>
    <xdr:pic>
      <xdr:nvPicPr>
        <xdr:cNvPr id="979767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3946" y="546561"/>
          <a:ext cx="914399" cy="380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609600</xdr:colOff>
      <xdr:row>4</xdr:row>
      <xdr:rowOff>38100</xdr:rowOff>
    </xdr:to>
    <xdr:sp macro="" textlink="">
      <xdr:nvSpPr>
        <xdr:cNvPr id="980789" name="Rectángulo 1"/>
        <xdr:cNvSpPr>
          <a:spLocks noChangeArrowheads="1"/>
        </xdr:cNvSpPr>
      </xdr:nvSpPr>
      <xdr:spPr bwMode="auto">
        <a:xfrm>
          <a:off x="0" y="0"/>
          <a:ext cx="6804660" cy="9525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472440</xdr:colOff>
      <xdr:row>0</xdr:row>
      <xdr:rowOff>60960</xdr:rowOff>
    </xdr:from>
    <xdr:to>
      <xdr:col>1</xdr:col>
      <xdr:colOff>441960</xdr:colOff>
      <xdr:row>3</xdr:row>
      <xdr:rowOff>45720</xdr:rowOff>
    </xdr:to>
    <xdr:pic>
      <xdr:nvPicPr>
        <xdr:cNvPr id="980790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" y="60960"/>
          <a:ext cx="44196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0</xdr:row>
      <xdr:rowOff>198120</xdr:rowOff>
    </xdr:from>
    <xdr:to>
      <xdr:col>4</xdr:col>
      <xdr:colOff>541020</xdr:colOff>
      <xdr:row>2</xdr:row>
      <xdr:rowOff>144780</xdr:rowOff>
    </xdr:to>
    <xdr:pic>
      <xdr:nvPicPr>
        <xdr:cNvPr id="980791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" y="198120"/>
          <a:ext cx="128016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4</xdr:row>
      <xdr:rowOff>38100</xdr:rowOff>
    </xdr:to>
    <xdr:sp macro="" textlink="">
      <xdr:nvSpPr>
        <xdr:cNvPr id="985788" name="Rectángulo 1"/>
        <xdr:cNvSpPr>
          <a:spLocks noChangeArrowheads="1"/>
        </xdr:cNvSpPr>
      </xdr:nvSpPr>
      <xdr:spPr bwMode="auto">
        <a:xfrm>
          <a:off x="0" y="0"/>
          <a:ext cx="9738360" cy="104394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342900</xdr:colOff>
      <xdr:row>0</xdr:row>
      <xdr:rowOff>83820</xdr:rowOff>
    </xdr:from>
    <xdr:to>
      <xdr:col>2</xdr:col>
      <xdr:colOff>236220</xdr:colOff>
      <xdr:row>3</xdr:row>
      <xdr:rowOff>15240</xdr:rowOff>
    </xdr:to>
    <xdr:pic>
      <xdr:nvPicPr>
        <xdr:cNvPr id="985789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" y="83820"/>
          <a:ext cx="487680" cy="708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342900</xdr:colOff>
      <xdr:row>0</xdr:row>
      <xdr:rowOff>152400</xdr:rowOff>
    </xdr:from>
    <xdr:to>
      <xdr:col>8</xdr:col>
      <xdr:colOff>769620</xdr:colOff>
      <xdr:row>2</xdr:row>
      <xdr:rowOff>91440</xdr:rowOff>
    </xdr:to>
    <xdr:pic>
      <xdr:nvPicPr>
        <xdr:cNvPr id="985790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8160" y="152400"/>
          <a:ext cx="1432560" cy="434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914400</xdr:colOff>
      <xdr:row>4</xdr:row>
      <xdr:rowOff>60960</xdr:rowOff>
    </xdr:to>
    <xdr:sp macro="" textlink="">
      <xdr:nvSpPr>
        <xdr:cNvPr id="978744" name="Rectángulo 1"/>
        <xdr:cNvSpPr>
          <a:spLocks noChangeArrowheads="1"/>
        </xdr:cNvSpPr>
      </xdr:nvSpPr>
      <xdr:spPr bwMode="auto">
        <a:xfrm>
          <a:off x="0" y="0"/>
          <a:ext cx="7124700" cy="9753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22860</xdr:colOff>
      <xdr:row>0</xdr:row>
      <xdr:rowOff>91440</xdr:rowOff>
    </xdr:from>
    <xdr:to>
      <xdr:col>3</xdr:col>
      <xdr:colOff>91440</xdr:colOff>
      <xdr:row>2</xdr:row>
      <xdr:rowOff>175260</xdr:rowOff>
    </xdr:to>
    <xdr:pic>
      <xdr:nvPicPr>
        <xdr:cNvPr id="978745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" y="91440"/>
          <a:ext cx="419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495300</xdr:colOff>
      <xdr:row>0</xdr:row>
      <xdr:rowOff>213360</xdr:rowOff>
    </xdr:from>
    <xdr:to>
      <xdr:col>5</xdr:col>
      <xdr:colOff>762000</xdr:colOff>
      <xdr:row>2</xdr:row>
      <xdr:rowOff>76200</xdr:rowOff>
    </xdr:to>
    <xdr:pic>
      <xdr:nvPicPr>
        <xdr:cNvPr id="978746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6420" y="213360"/>
          <a:ext cx="1409700" cy="426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922020</xdr:colOff>
      <xdr:row>4</xdr:row>
      <xdr:rowOff>60960</xdr:rowOff>
    </xdr:to>
    <xdr:sp macro="" textlink="">
      <xdr:nvSpPr>
        <xdr:cNvPr id="981813" name="Rectángulo 1"/>
        <xdr:cNvSpPr>
          <a:spLocks noChangeArrowheads="1"/>
        </xdr:cNvSpPr>
      </xdr:nvSpPr>
      <xdr:spPr bwMode="auto">
        <a:xfrm>
          <a:off x="0" y="0"/>
          <a:ext cx="7139940" cy="81534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137160</xdr:colOff>
      <xdr:row>0</xdr:row>
      <xdr:rowOff>60960</xdr:rowOff>
    </xdr:from>
    <xdr:to>
      <xdr:col>2</xdr:col>
      <xdr:colOff>83820</xdr:colOff>
      <xdr:row>3</xdr:row>
      <xdr:rowOff>121920</xdr:rowOff>
    </xdr:to>
    <xdr:pic>
      <xdr:nvPicPr>
        <xdr:cNvPr id="98181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" y="60960"/>
          <a:ext cx="525780" cy="640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678180</xdr:colOff>
      <xdr:row>0</xdr:row>
      <xdr:rowOff>144780</xdr:rowOff>
    </xdr:from>
    <xdr:to>
      <xdr:col>4</xdr:col>
      <xdr:colOff>777240</xdr:colOff>
      <xdr:row>2</xdr:row>
      <xdr:rowOff>152400</xdr:rowOff>
    </xdr:to>
    <xdr:pic>
      <xdr:nvPicPr>
        <xdr:cNvPr id="981815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9760" y="144780"/>
          <a:ext cx="12954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15240</xdr:rowOff>
    </xdr:from>
    <xdr:to>
      <xdr:col>18</xdr:col>
      <xdr:colOff>0</xdr:colOff>
      <xdr:row>4</xdr:row>
      <xdr:rowOff>68580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0" y="15240"/>
          <a:ext cx="13906500" cy="80581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228600</xdr:colOff>
      <xdr:row>0</xdr:row>
      <xdr:rowOff>83820</xdr:rowOff>
    </xdr:from>
    <xdr:to>
      <xdr:col>7</xdr:col>
      <xdr:colOff>723900</xdr:colOff>
      <xdr:row>3</xdr:row>
      <xdr:rowOff>152400</xdr:rowOff>
    </xdr:to>
    <xdr:pic>
      <xdr:nvPicPr>
        <xdr:cNvPr id="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83820"/>
          <a:ext cx="495300" cy="649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274320</xdr:colOff>
      <xdr:row>0</xdr:row>
      <xdr:rowOff>144780</xdr:rowOff>
    </xdr:from>
    <xdr:to>
      <xdr:col>17</xdr:col>
      <xdr:colOff>657225</xdr:colOff>
      <xdr:row>3</xdr:row>
      <xdr:rowOff>30480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5840" y="144780"/>
          <a:ext cx="147256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15240</xdr:rowOff>
    </xdr:from>
    <xdr:to>
      <xdr:col>9</xdr:col>
      <xdr:colOff>53340</xdr:colOff>
      <xdr:row>5</xdr:row>
      <xdr:rowOff>38100</xdr:rowOff>
    </xdr:to>
    <xdr:sp macro="" textlink="">
      <xdr:nvSpPr>
        <xdr:cNvPr id="1000522" name="Rectángulo 2"/>
        <xdr:cNvSpPr>
          <a:spLocks noChangeArrowheads="1"/>
        </xdr:cNvSpPr>
      </xdr:nvSpPr>
      <xdr:spPr bwMode="auto">
        <a:xfrm>
          <a:off x="0" y="15240"/>
          <a:ext cx="9098280" cy="10134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160020</xdr:rowOff>
    </xdr:from>
    <xdr:to>
      <xdr:col>5</xdr:col>
      <xdr:colOff>7620</xdr:colOff>
      <xdr:row>4</xdr:row>
      <xdr:rowOff>45720</xdr:rowOff>
    </xdr:to>
    <xdr:pic>
      <xdr:nvPicPr>
        <xdr:cNvPr id="100052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0020"/>
          <a:ext cx="55626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6294120</xdr:colOff>
      <xdr:row>0</xdr:row>
      <xdr:rowOff>175260</xdr:rowOff>
    </xdr:from>
    <xdr:to>
      <xdr:col>8</xdr:col>
      <xdr:colOff>906780</xdr:colOff>
      <xdr:row>3</xdr:row>
      <xdr:rowOff>0</xdr:rowOff>
    </xdr:to>
    <xdr:pic>
      <xdr:nvPicPr>
        <xdr:cNvPr id="1000524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2360" y="175260"/>
          <a:ext cx="1432560" cy="434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2950846</xdr:colOff>
      <xdr:row>17</xdr:row>
      <xdr:rowOff>0</xdr:rowOff>
    </xdr:from>
    <xdr:to>
      <xdr:col>2</xdr:col>
      <xdr:colOff>57358</xdr:colOff>
      <xdr:row>17</xdr:row>
      <xdr:rowOff>0</xdr:rowOff>
    </xdr:to>
    <xdr:sp macro="" textlink="">
      <xdr:nvSpPr>
        <xdr:cNvPr id="2" name="1 CuadroTexto"/>
        <xdr:cNvSpPr txBox="1"/>
      </xdr:nvSpPr>
      <xdr:spPr>
        <a:xfrm>
          <a:off x="2924176" y="3228977"/>
          <a:ext cx="800100" cy="2190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(INIFEEC)</a:t>
          </a:r>
        </a:p>
      </xdr:txBody>
    </xdr:sp>
    <xdr:clientData/>
  </xdr:twoCellAnchor>
  <xdr:twoCellAnchor>
    <xdr:from>
      <xdr:col>1</xdr:col>
      <xdr:colOff>3055620</xdr:colOff>
      <xdr:row>17</xdr:row>
      <xdr:rowOff>0</xdr:rowOff>
    </xdr:from>
    <xdr:to>
      <xdr:col>2</xdr:col>
      <xdr:colOff>312420</xdr:colOff>
      <xdr:row>17</xdr:row>
      <xdr:rowOff>0</xdr:rowOff>
    </xdr:to>
    <xdr:sp macro="" textlink="">
      <xdr:nvSpPr>
        <xdr:cNvPr id="3" name="2 CuadroTexto"/>
        <xdr:cNvSpPr txBox="1"/>
      </xdr:nvSpPr>
      <xdr:spPr>
        <a:xfrm>
          <a:off x="3028950" y="3438525"/>
          <a:ext cx="9429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(INIFEEC)</a:t>
          </a:r>
        </a:p>
      </xdr:txBody>
    </xdr:sp>
    <xdr:clientData/>
  </xdr:twoCellAnchor>
  <xdr:twoCellAnchor>
    <xdr:from>
      <xdr:col>0</xdr:col>
      <xdr:colOff>38100</xdr:colOff>
      <xdr:row>0</xdr:row>
      <xdr:rowOff>7620</xdr:rowOff>
    </xdr:from>
    <xdr:to>
      <xdr:col>10</xdr:col>
      <xdr:colOff>982980</xdr:colOff>
      <xdr:row>5</xdr:row>
      <xdr:rowOff>30480</xdr:rowOff>
    </xdr:to>
    <xdr:sp macro="" textlink="">
      <xdr:nvSpPr>
        <xdr:cNvPr id="992006" name="Rectángulo 2"/>
        <xdr:cNvSpPr>
          <a:spLocks noChangeArrowheads="1"/>
        </xdr:cNvSpPr>
      </xdr:nvSpPr>
      <xdr:spPr bwMode="auto">
        <a:xfrm>
          <a:off x="38100" y="7620"/>
          <a:ext cx="13266420" cy="9372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449580</xdr:colOff>
      <xdr:row>0</xdr:row>
      <xdr:rowOff>114300</xdr:rowOff>
    </xdr:from>
    <xdr:to>
      <xdr:col>1</xdr:col>
      <xdr:colOff>1127760</xdr:colOff>
      <xdr:row>4</xdr:row>
      <xdr:rowOff>76200</xdr:rowOff>
    </xdr:to>
    <xdr:pic>
      <xdr:nvPicPr>
        <xdr:cNvPr id="992007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" y="114300"/>
          <a:ext cx="678180" cy="708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731520</xdr:colOff>
      <xdr:row>0</xdr:row>
      <xdr:rowOff>190500</xdr:rowOff>
    </xdr:from>
    <xdr:to>
      <xdr:col>10</xdr:col>
      <xdr:colOff>594360</xdr:colOff>
      <xdr:row>3</xdr:row>
      <xdr:rowOff>182880</xdr:rowOff>
    </xdr:to>
    <xdr:pic>
      <xdr:nvPicPr>
        <xdr:cNvPr id="992008" name="Imagen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0920" y="190500"/>
          <a:ext cx="17449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975360</xdr:colOff>
      <xdr:row>5</xdr:row>
      <xdr:rowOff>15240</xdr:rowOff>
    </xdr:to>
    <xdr:sp macro="" textlink="">
      <xdr:nvSpPr>
        <xdr:cNvPr id="988919" name="Rectángulo 1"/>
        <xdr:cNvSpPr>
          <a:spLocks noChangeArrowheads="1"/>
        </xdr:cNvSpPr>
      </xdr:nvSpPr>
      <xdr:spPr bwMode="auto">
        <a:xfrm>
          <a:off x="0" y="0"/>
          <a:ext cx="6781800" cy="11277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646315</xdr:colOff>
      <xdr:row>2</xdr:row>
      <xdr:rowOff>17319</xdr:rowOff>
    </xdr:from>
    <xdr:to>
      <xdr:col>5</xdr:col>
      <xdr:colOff>379984</xdr:colOff>
      <xdr:row>3</xdr:row>
      <xdr:rowOff>347</xdr:rowOff>
    </xdr:to>
    <xdr:sp macro="" textlink="">
      <xdr:nvSpPr>
        <xdr:cNvPr id="5" name="CuadroTexto 4"/>
        <xdr:cNvSpPr txBox="1"/>
      </xdr:nvSpPr>
      <xdr:spPr>
        <a:xfrm>
          <a:off x="623455" y="216478"/>
          <a:ext cx="5394614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ISSSTECAM CUOTAS OBRERO</a:t>
          </a:r>
          <a:r>
            <a:rPr lang="es-MX" sz="1200" b="1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</a:t>
          </a:r>
          <a:r>
            <a:rPr lang="es-MX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PATRONAL E INTERESES DE PRESTAMOS A CARGO DE LOS SUJETOS OBLIGADOS POR LA LEY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274320</xdr:colOff>
      <xdr:row>0</xdr:row>
      <xdr:rowOff>167640</xdr:rowOff>
    </xdr:from>
    <xdr:to>
      <xdr:col>0</xdr:col>
      <xdr:colOff>815340</xdr:colOff>
      <xdr:row>2</xdr:row>
      <xdr:rowOff>327660</xdr:rowOff>
    </xdr:to>
    <xdr:pic>
      <xdr:nvPicPr>
        <xdr:cNvPr id="988921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167640"/>
          <a:ext cx="54102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853440</xdr:colOff>
      <xdr:row>0</xdr:row>
      <xdr:rowOff>144780</xdr:rowOff>
    </xdr:from>
    <xdr:to>
      <xdr:col>5</xdr:col>
      <xdr:colOff>822267</xdr:colOff>
      <xdr:row>2</xdr:row>
      <xdr:rowOff>4849</xdr:rowOff>
    </xdr:to>
    <xdr:pic>
      <xdr:nvPicPr>
        <xdr:cNvPr id="98892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4040" y="144780"/>
          <a:ext cx="104394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1028700</xdr:colOff>
      <xdr:row>5</xdr:row>
      <xdr:rowOff>15240</xdr:rowOff>
    </xdr:to>
    <xdr:sp macro="" textlink="">
      <xdr:nvSpPr>
        <xdr:cNvPr id="998192" name="Rectángulo 1"/>
        <xdr:cNvSpPr>
          <a:spLocks noChangeArrowheads="1"/>
        </xdr:cNvSpPr>
      </xdr:nvSpPr>
      <xdr:spPr bwMode="auto">
        <a:xfrm>
          <a:off x="0" y="0"/>
          <a:ext cx="8382000" cy="111252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646315</xdr:colOff>
      <xdr:row>2</xdr:row>
      <xdr:rowOff>17319</xdr:rowOff>
    </xdr:from>
    <xdr:to>
      <xdr:col>3</xdr:col>
      <xdr:colOff>379970</xdr:colOff>
      <xdr:row>2</xdr:row>
      <xdr:rowOff>463089</xdr:rowOff>
    </xdr:to>
    <xdr:sp macro="" textlink="">
      <xdr:nvSpPr>
        <xdr:cNvPr id="3" name="CuadroTexto 2"/>
        <xdr:cNvSpPr txBox="1"/>
      </xdr:nvSpPr>
      <xdr:spPr>
        <a:xfrm>
          <a:off x="623455" y="217344"/>
          <a:ext cx="5406737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PROGRAMAS CON RECURSOS CONCURRENTES POR  </a:t>
          </a:r>
        </a:p>
        <a:p>
          <a:pPr algn="ctr"/>
          <a:r>
            <a:rPr lang="es-MX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ORDEN DE GOBIERNO</a:t>
          </a:r>
          <a:endParaRPr lang="es-MX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381000</xdr:colOff>
      <xdr:row>0</xdr:row>
      <xdr:rowOff>106680</xdr:rowOff>
    </xdr:from>
    <xdr:to>
      <xdr:col>0</xdr:col>
      <xdr:colOff>952500</xdr:colOff>
      <xdr:row>2</xdr:row>
      <xdr:rowOff>312420</xdr:rowOff>
    </xdr:to>
    <xdr:pic>
      <xdr:nvPicPr>
        <xdr:cNvPr id="99819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6680"/>
          <a:ext cx="571500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510540</xdr:colOff>
      <xdr:row>0</xdr:row>
      <xdr:rowOff>160020</xdr:rowOff>
    </xdr:from>
    <xdr:to>
      <xdr:col>3</xdr:col>
      <xdr:colOff>678180</xdr:colOff>
      <xdr:row>2</xdr:row>
      <xdr:rowOff>144780</xdr:rowOff>
    </xdr:to>
    <xdr:pic>
      <xdr:nvPicPr>
        <xdr:cNvPr id="998195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8940" y="160020"/>
          <a:ext cx="127254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5542</xdr:colOff>
      <xdr:row>6</xdr:row>
      <xdr:rowOff>387926</xdr:rowOff>
    </xdr:from>
    <xdr:to>
      <xdr:col>2</xdr:col>
      <xdr:colOff>279043</xdr:colOff>
      <xdr:row>10</xdr:row>
      <xdr:rowOff>197427</xdr:rowOff>
    </xdr:to>
    <xdr:sp macro="" textlink="">
      <xdr:nvSpPr>
        <xdr:cNvPr id="2" name="CuadroTexto 1"/>
        <xdr:cNvSpPr txBox="1"/>
      </xdr:nvSpPr>
      <xdr:spPr>
        <a:xfrm>
          <a:off x="6253942" y="1614053"/>
          <a:ext cx="273501" cy="2043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3810</xdr:colOff>
      <xdr:row>10</xdr:row>
      <xdr:rowOff>200889</xdr:rowOff>
    </xdr:from>
    <xdr:to>
      <xdr:col>2</xdr:col>
      <xdr:colOff>275795</xdr:colOff>
      <xdr:row>11</xdr:row>
      <xdr:rowOff>200890</xdr:rowOff>
    </xdr:to>
    <xdr:sp macro="" textlink="">
      <xdr:nvSpPr>
        <xdr:cNvPr id="7" name="CuadroTexto 6"/>
        <xdr:cNvSpPr txBox="1"/>
      </xdr:nvSpPr>
      <xdr:spPr>
        <a:xfrm>
          <a:off x="6252210" y="1821871"/>
          <a:ext cx="271985" cy="2147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1</xdr:col>
      <xdr:colOff>1063683</xdr:colOff>
      <xdr:row>12</xdr:row>
      <xdr:rowOff>16275</xdr:rowOff>
    </xdr:from>
    <xdr:to>
      <xdr:col>2</xdr:col>
      <xdr:colOff>270295</xdr:colOff>
      <xdr:row>13</xdr:row>
      <xdr:rowOff>8872</xdr:rowOff>
    </xdr:to>
    <xdr:sp macro="" textlink="">
      <xdr:nvSpPr>
        <xdr:cNvPr id="8" name="CuadroTexto 7"/>
        <xdr:cNvSpPr txBox="1"/>
      </xdr:nvSpPr>
      <xdr:spPr>
        <a:xfrm>
          <a:off x="6238356" y="2066748"/>
          <a:ext cx="280339" cy="2073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22862</xdr:colOff>
      <xdr:row>16</xdr:row>
      <xdr:rowOff>188766</xdr:rowOff>
    </xdr:from>
    <xdr:to>
      <xdr:col>2</xdr:col>
      <xdr:colOff>302618</xdr:colOff>
      <xdr:row>17</xdr:row>
      <xdr:rowOff>188767</xdr:rowOff>
    </xdr:to>
    <xdr:sp macro="" textlink="">
      <xdr:nvSpPr>
        <xdr:cNvPr id="9" name="CuadroTexto 8"/>
        <xdr:cNvSpPr txBox="1"/>
      </xdr:nvSpPr>
      <xdr:spPr>
        <a:xfrm>
          <a:off x="6271262" y="3098221"/>
          <a:ext cx="279756" cy="2147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34985</xdr:colOff>
      <xdr:row>18</xdr:row>
      <xdr:rowOff>6926</xdr:rowOff>
    </xdr:from>
    <xdr:to>
      <xdr:col>2</xdr:col>
      <xdr:colOff>315324</xdr:colOff>
      <xdr:row>19</xdr:row>
      <xdr:rowOff>6925</xdr:rowOff>
    </xdr:to>
    <xdr:sp macro="" textlink="">
      <xdr:nvSpPr>
        <xdr:cNvPr id="10" name="CuadroTexto 9"/>
        <xdr:cNvSpPr txBox="1"/>
      </xdr:nvSpPr>
      <xdr:spPr>
        <a:xfrm>
          <a:off x="6283385" y="3345871"/>
          <a:ext cx="280339" cy="2147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0</xdr:col>
      <xdr:colOff>86589</xdr:colOff>
      <xdr:row>49</xdr:row>
      <xdr:rowOff>111531</xdr:rowOff>
    </xdr:from>
    <xdr:to>
      <xdr:col>0</xdr:col>
      <xdr:colOff>414426</xdr:colOff>
      <xdr:row>50</xdr:row>
      <xdr:rowOff>155723</xdr:rowOff>
    </xdr:to>
    <xdr:sp macro="" textlink="">
      <xdr:nvSpPr>
        <xdr:cNvPr id="17" name="CuadroTexto 16"/>
        <xdr:cNvSpPr txBox="1"/>
      </xdr:nvSpPr>
      <xdr:spPr>
        <a:xfrm>
          <a:off x="86589" y="10044547"/>
          <a:ext cx="320386" cy="2251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19397</xdr:colOff>
      <xdr:row>21</xdr:row>
      <xdr:rowOff>207818</xdr:rowOff>
    </xdr:from>
    <xdr:to>
      <xdr:col>2</xdr:col>
      <xdr:colOff>292898</xdr:colOff>
      <xdr:row>22</xdr:row>
      <xdr:rowOff>180109</xdr:rowOff>
    </xdr:to>
    <xdr:sp macro="" textlink="">
      <xdr:nvSpPr>
        <xdr:cNvPr id="19" name="CuadroTexto 18"/>
        <xdr:cNvSpPr txBox="1"/>
      </xdr:nvSpPr>
      <xdr:spPr>
        <a:xfrm>
          <a:off x="6267797" y="4191000"/>
          <a:ext cx="273501" cy="187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>
    <xdr:from>
      <xdr:col>2</xdr:col>
      <xdr:colOff>17665</xdr:colOff>
      <xdr:row>26</xdr:row>
      <xdr:rowOff>187036</xdr:rowOff>
    </xdr:from>
    <xdr:to>
      <xdr:col>2</xdr:col>
      <xdr:colOff>289650</xdr:colOff>
      <xdr:row>28</xdr:row>
      <xdr:rowOff>1</xdr:rowOff>
    </xdr:to>
    <xdr:sp macro="" textlink="">
      <xdr:nvSpPr>
        <xdr:cNvPr id="22" name="CuadroTexto 21"/>
        <xdr:cNvSpPr txBox="1"/>
      </xdr:nvSpPr>
      <xdr:spPr>
        <a:xfrm>
          <a:off x="6266065" y="5243945"/>
          <a:ext cx="271985" cy="2424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198120</xdr:rowOff>
    </xdr:from>
    <xdr:to>
      <xdr:col>3</xdr:col>
      <xdr:colOff>0</xdr:colOff>
      <xdr:row>7</xdr:row>
      <xdr:rowOff>15240</xdr:rowOff>
    </xdr:to>
    <xdr:sp macro="" textlink="">
      <xdr:nvSpPr>
        <xdr:cNvPr id="983852" name="Rectángulo 1"/>
        <xdr:cNvSpPr>
          <a:spLocks noChangeArrowheads="1"/>
        </xdr:cNvSpPr>
      </xdr:nvSpPr>
      <xdr:spPr bwMode="auto">
        <a:xfrm>
          <a:off x="0" y="365760"/>
          <a:ext cx="5494020" cy="12115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205740</xdr:colOff>
      <xdr:row>2</xdr:row>
      <xdr:rowOff>30480</xdr:rowOff>
    </xdr:from>
    <xdr:to>
      <xdr:col>0</xdr:col>
      <xdr:colOff>617220</xdr:colOff>
      <xdr:row>4</xdr:row>
      <xdr:rowOff>45720</xdr:rowOff>
    </xdr:to>
    <xdr:pic>
      <xdr:nvPicPr>
        <xdr:cNvPr id="98385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487680"/>
          <a:ext cx="411480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173182</xdr:colOff>
      <xdr:row>1</xdr:row>
      <xdr:rowOff>286096</xdr:rowOff>
    </xdr:from>
    <xdr:to>
      <xdr:col>2</xdr:col>
      <xdr:colOff>1149927</xdr:colOff>
      <xdr:row>3</xdr:row>
      <xdr:rowOff>2771</xdr:rowOff>
    </xdr:to>
    <xdr:pic>
      <xdr:nvPicPr>
        <xdr:cNvPr id="983854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6527" y="452351"/>
          <a:ext cx="976745" cy="319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335280</xdr:colOff>
      <xdr:row>0</xdr:row>
      <xdr:rowOff>182880</xdr:rowOff>
    </xdr:from>
    <xdr:to>
      <xdr:col>4</xdr:col>
      <xdr:colOff>678180</xdr:colOff>
      <xdr:row>2</xdr:row>
      <xdr:rowOff>106680</xdr:rowOff>
    </xdr:to>
    <xdr:pic>
      <xdr:nvPicPr>
        <xdr:cNvPr id="99563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0480" y="182880"/>
          <a:ext cx="1394460" cy="411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4</xdr:col>
      <xdr:colOff>1074420</xdr:colOff>
      <xdr:row>4</xdr:row>
      <xdr:rowOff>38100</xdr:rowOff>
    </xdr:to>
    <xdr:sp macro="" textlink="">
      <xdr:nvSpPr>
        <xdr:cNvPr id="995636" name="Rectángulo 1"/>
        <xdr:cNvSpPr>
          <a:spLocks noChangeArrowheads="1"/>
        </xdr:cNvSpPr>
      </xdr:nvSpPr>
      <xdr:spPr bwMode="auto">
        <a:xfrm>
          <a:off x="68580" y="0"/>
          <a:ext cx="9372600" cy="96774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693420</xdr:colOff>
      <xdr:row>0</xdr:row>
      <xdr:rowOff>60960</xdr:rowOff>
    </xdr:from>
    <xdr:to>
      <xdr:col>1</xdr:col>
      <xdr:colOff>1257300</xdr:colOff>
      <xdr:row>2</xdr:row>
      <xdr:rowOff>220980</xdr:rowOff>
    </xdr:to>
    <xdr:pic>
      <xdr:nvPicPr>
        <xdr:cNvPr id="995637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60960"/>
          <a:ext cx="563880" cy="601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1150620</xdr:colOff>
      <xdr:row>4</xdr:row>
      <xdr:rowOff>53340</xdr:rowOff>
    </xdr:to>
    <xdr:sp macro="" textlink="">
      <xdr:nvSpPr>
        <xdr:cNvPr id="998504" name="Rectángulo 1"/>
        <xdr:cNvSpPr>
          <a:spLocks noChangeArrowheads="1"/>
        </xdr:cNvSpPr>
      </xdr:nvSpPr>
      <xdr:spPr bwMode="auto">
        <a:xfrm>
          <a:off x="0" y="0"/>
          <a:ext cx="7277100" cy="11430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137160</xdr:rowOff>
    </xdr:from>
    <xdr:to>
      <xdr:col>6</xdr:col>
      <xdr:colOff>60960</xdr:colOff>
      <xdr:row>2</xdr:row>
      <xdr:rowOff>243840</xdr:rowOff>
    </xdr:to>
    <xdr:pic>
      <xdr:nvPicPr>
        <xdr:cNvPr id="998505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" y="137160"/>
          <a:ext cx="50292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4724400</xdr:colOff>
      <xdr:row>0</xdr:row>
      <xdr:rowOff>198120</xdr:rowOff>
    </xdr:from>
    <xdr:to>
      <xdr:col>8</xdr:col>
      <xdr:colOff>1112520</xdr:colOff>
      <xdr:row>2</xdr:row>
      <xdr:rowOff>121920</xdr:rowOff>
    </xdr:to>
    <xdr:pic>
      <xdr:nvPicPr>
        <xdr:cNvPr id="998506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1680" y="198120"/>
          <a:ext cx="1417320" cy="426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45720</xdr:rowOff>
    </xdr:from>
    <xdr:to>
      <xdr:col>1</xdr:col>
      <xdr:colOff>1821180</xdr:colOff>
      <xdr:row>5</xdr:row>
      <xdr:rowOff>38100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0" y="45720"/>
          <a:ext cx="5364480" cy="114490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167640</xdr:colOff>
      <xdr:row>0</xdr:row>
      <xdr:rowOff>121920</xdr:rowOff>
    </xdr:from>
    <xdr:to>
      <xdr:col>0</xdr:col>
      <xdr:colOff>594360</xdr:colOff>
      <xdr:row>3</xdr:row>
      <xdr:rowOff>22860</xdr:rowOff>
    </xdr:to>
    <xdr:pic>
      <xdr:nvPicPr>
        <xdr:cNvPr id="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121920"/>
          <a:ext cx="42672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18</xdr:row>
      <xdr:rowOff>68580</xdr:rowOff>
    </xdr:from>
    <xdr:to>
      <xdr:col>1</xdr:col>
      <xdr:colOff>1805940</xdr:colOff>
      <xdr:row>23</xdr:row>
      <xdr:rowOff>0</xdr:rowOff>
    </xdr:to>
    <xdr:sp macro="" textlink="">
      <xdr:nvSpPr>
        <xdr:cNvPr id="4" name="Rectángulo 1"/>
        <xdr:cNvSpPr>
          <a:spLocks noChangeArrowheads="1"/>
        </xdr:cNvSpPr>
      </xdr:nvSpPr>
      <xdr:spPr bwMode="auto">
        <a:xfrm>
          <a:off x="0" y="3802380"/>
          <a:ext cx="5358765" cy="138874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137160</xdr:colOff>
      <xdr:row>19</xdr:row>
      <xdr:rowOff>7620</xdr:rowOff>
    </xdr:from>
    <xdr:to>
      <xdr:col>0</xdr:col>
      <xdr:colOff>586740</xdr:colOff>
      <xdr:row>20</xdr:row>
      <xdr:rowOff>236220</xdr:rowOff>
    </xdr:to>
    <xdr:pic>
      <xdr:nvPicPr>
        <xdr:cNvPr id="5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903345"/>
          <a:ext cx="44958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556260</xdr:colOff>
      <xdr:row>19</xdr:row>
      <xdr:rowOff>7620</xdr:rowOff>
    </xdr:from>
    <xdr:to>
      <xdr:col>1</xdr:col>
      <xdr:colOff>1592580</xdr:colOff>
      <xdr:row>20</xdr:row>
      <xdr:rowOff>7620</xdr:rowOff>
    </xdr:to>
    <xdr:pic>
      <xdr:nvPicPr>
        <xdr:cNvPr id="6" name="Imagen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660" y="3903345"/>
          <a:ext cx="103632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723900</xdr:colOff>
      <xdr:row>0</xdr:row>
      <xdr:rowOff>137160</xdr:rowOff>
    </xdr:from>
    <xdr:to>
      <xdr:col>1</xdr:col>
      <xdr:colOff>1661160</xdr:colOff>
      <xdr:row>2</xdr:row>
      <xdr:rowOff>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137160"/>
          <a:ext cx="93726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2072640</xdr:colOff>
      <xdr:row>5</xdr:row>
      <xdr:rowOff>38100</xdr:rowOff>
    </xdr:to>
    <xdr:sp macro="" textlink="">
      <xdr:nvSpPr>
        <xdr:cNvPr id="993911" name="Rectángulo 1"/>
        <xdr:cNvSpPr>
          <a:spLocks noChangeArrowheads="1"/>
        </xdr:cNvSpPr>
      </xdr:nvSpPr>
      <xdr:spPr bwMode="auto">
        <a:xfrm>
          <a:off x="0" y="167640"/>
          <a:ext cx="5745480" cy="137922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281940</xdr:colOff>
      <xdr:row>1</xdr:row>
      <xdr:rowOff>91440</xdr:rowOff>
    </xdr:from>
    <xdr:to>
      <xdr:col>0</xdr:col>
      <xdr:colOff>632460</xdr:colOff>
      <xdr:row>2</xdr:row>
      <xdr:rowOff>289560</xdr:rowOff>
    </xdr:to>
    <xdr:pic>
      <xdr:nvPicPr>
        <xdr:cNvPr id="993912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259080"/>
          <a:ext cx="35052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121920</xdr:rowOff>
    </xdr:from>
    <xdr:to>
      <xdr:col>1</xdr:col>
      <xdr:colOff>2072640</xdr:colOff>
      <xdr:row>21</xdr:row>
      <xdr:rowOff>38100</xdr:rowOff>
    </xdr:to>
    <xdr:sp macro="" textlink="">
      <xdr:nvSpPr>
        <xdr:cNvPr id="993913" name="Rectángulo 1"/>
        <xdr:cNvSpPr>
          <a:spLocks noChangeArrowheads="1"/>
        </xdr:cNvSpPr>
      </xdr:nvSpPr>
      <xdr:spPr bwMode="auto">
        <a:xfrm>
          <a:off x="0" y="4229100"/>
          <a:ext cx="5745480" cy="141732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243840</xdr:colOff>
      <xdr:row>17</xdr:row>
      <xdr:rowOff>53340</xdr:rowOff>
    </xdr:from>
    <xdr:to>
      <xdr:col>0</xdr:col>
      <xdr:colOff>693420</xdr:colOff>
      <xdr:row>18</xdr:row>
      <xdr:rowOff>152400</xdr:rowOff>
    </xdr:to>
    <xdr:pic>
      <xdr:nvPicPr>
        <xdr:cNvPr id="993914" name="Imagen 8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4358640"/>
          <a:ext cx="44958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693420</xdr:colOff>
      <xdr:row>17</xdr:row>
      <xdr:rowOff>45720</xdr:rowOff>
    </xdr:from>
    <xdr:to>
      <xdr:col>1</xdr:col>
      <xdr:colOff>1874520</xdr:colOff>
      <xdr:row>18</xdr:row>
      <xdr:rowOff>45720</xdr:rowOff>
    </xdr:to>
    <xdr:pic>
      <xdr:nvPicPr>
        <xdr:cNvPr id="993915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" y="4351020"/>
          <a:ext cx="1181100" cy="358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861060</xdr:colOff>
      <xdr:row>1</xdr:row>
      <xdr:rowOff>137160</xdr:rowOff>
    </xdr:from>
    <xdr:to>
      <xdr:col>1</xdr:col>
      <xdr:colOff>1905000</xdr:colOff>
      <xdr:row>2</xdr:row>
      <xdr:rowOff>91440</xdr:rowOff>
    </xdr:to>
    <xdr:pic>
      <xdr:nvPicPr>
        <xdr:cNvPr id="993916" name="Imagen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04800"/>
          <a:ext cx="104394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3</xdr:col>
      <xdr:colOff>0</xdr:colOff>
      <xdr:row>5</xdr:row>
      <xdr:rowOff>38100</xdr:rowOff>
    </xdr:to>
    <xdr:sp macro="" textlink="">
      <xdr:nvSpPr>
        <xdr:cNvPr id="2" name="Rectángulo 1"/>
        <xdr:cNvSpPr>
          <a:spLocks noChangeArrowheads="1"/>
        </xdr:cNvSpPr>
      </xdr:nvSpPr>
      <xdr:spPr bwMode="auto">
        <a:xfrm>
          <a:off x="0" y="161925"/>
          <a:ext cx="5629275" cy="104775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121920</xdr:colOff>
      <xdr:row>1</xdr:row>
      <xdr:rowOff>198120</xdr:rowOff>
    </xdr:from>
    <xdr:to>
      <xdr:col>0</xdr:col>
      <xdr:colOff>731520</xdr:colOff>
      <xdr:row>3</xdr:row>
      <xdr:rowOff>190500</xdr:rowOff>
    </xdr:to>
    <xdr:pic>
      <xdr:nvPicPr>
        <xdr:cNvPr id="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360045"/>
          <a:ext cx="609600" cy="58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541020</xdr:colOff>
      <xdr:row>24</xdr:row>
      <xdr:rowOff>7620</xdr:rowOff>
    </xdr:from>
    <xdr:to>
      <xdr:col>0</xdr:col>
      <xdr:colOff>1097280</xdr:colOff>
      <xdr:row>27</xdr:row>
      <xdr:rowOff>0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" y="4284345"/>
          <a:ext cx="556260" cy="621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30480</xdr:colOff>
      <xdr:row>22</xdr:row>
      <xdr:rowOff>137160</xdr:rowOff>
    </xdr:from>
    <xdr:to>
      <xdr:col>3</xdr:col>
      <xdr:colOff>1249680</xdr:colOff>
      <xdr:row>29</xdr:row>
      <xdr:rowOff>0</xdr:rowOff>
    </xdr:to>
    <xdr:sp macro="" textlink="">
      <xdr:nvSpPr>
        <xdr:cNvPr id="5" name="Rectángulo 1"/>
        <xdr:cNvSpPr>
          <a:spLocks noChangeArrowheads="1"/>
        </xdr:cNvSpPr>
      </xdr:nvSpPr>
      <xdr:spPr bwMode="auto">
        <a:xfrm>
          <a:off x="30480" y="4175760"/>
          <a:ext cx="6848475" cy="103441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1257300</xdr:colOff>
      <xdr:row>24</xdr:row>
      <xdr:rowOff>137160</xdr:rowOff>
    </xdr:from>
    <xdr:to>
      <xdr:col>3</xdr:col>
      <xdr:colOff>1143000</xdr:colOff>
      <xdr:row>26</xdr:row>
      <xdr:rowOff>106681</xdr:rowOff>
    </xdr:to>
    <xdr:pic>
      <xdr:nvPicPr>
        <xdr:cNvPr id="6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4413885"/>
          <a:ext cx="1200150" cy="388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1257300</xdr:colOff>
      <xdr:row>24</xdr:row>
      <xdr:rowOff>144780</xdr:rowOff>
    </xdr:from>
    <xdr:to>
      <xdr:col>3</xdr:col>
      <xdr:colOff>1143000</xdr:colOff>
      <xdr:row>26</xdr:row>
      <xdr:rowOff>114301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4421505"/>
          <a:ext cx="1200150" cy="388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480060</xdr:colOff>
      <xdr:row>1</xdr:row>
      <xdr:rowOff>144780</xdr:rowOff>
    </xdr:from>
    <xdr:to>
      <xdr:col>2</xdr:col>
      <xdr:colOff>1303020</xdr:colOff>
      <xdr:row>2</xdr:row>
      <xdr:rowOff>198120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885" y="306705"/>
          <a:ext cx="822960" cy="3486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322028</xdr:colOff>
      <xdr:row>1</xdr:row>
      <xdr:rowOff>17228</xdr:rowOff>
    </xdr:from>
    <xdr:to>
      <xdr:col>1</xdr:col>
      <xdr:colOff>797118</xdr:colOff>
      <xdr:row>4</xdr:row>
      <xdr:rowOff>52015</xdr:rowOff>
    </xdr:to>
    <xdr:pic>
      <xdr:nvPicPr>
        <xdr:cNvPr id="2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958" y="96741"/>
          <a:ext cx="475090" cy="631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</xdr:colOff>
      <xdr:row>0</xdr:row>
      <xdr:rowOff>0</xdr:rowOff>
    </xdr:from>
    <xdr:to>
      <xdr:col>14</xdr:col>
      <xdr:colOff>1139687</xdr:colOff>
      <xdr:row>5</xdr:row>
      <xdr:rowOff>0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22860" y="0"/>
          <a:ext cx="15038236" cy="834887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344226</xdr:colOff>
      <xdr:row>1</xdr:row>
      <xdr:rowOff>63941</xdr:rowOff>
    </xdr:from>
    <xdr:to>
      <xdr:col>14</xdr:col>
      <xdr:colOff>897504</xdr:colOff>
      <xdr:row>3</xdr:row>
      <xdr:rowOff>45388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3756" y="143454"/>
          <a:ext cx="1335157" cy="405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583759</xdr:colOff>
      <xdr:row>0</xdr:row>
      <xdr:rowOff>23854</xdr:rowOff>
    </xdr:from>
    <xdr:to>
      <xdr:col>1</xdr:col>
      <xdr:colOff>1135049</xdr:colOff>
      <xdr:row>3</xdr:row>
      <xdr:rowOff>141467</xdr:rowOff>
    </xdr:to>
    <xdr:pic>
      <xdr:nvPicPr>
        <xdr:cNvPr id="2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689" y="23854"/>
          <a:ext cx="551290" cy="6344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22859</xdr:colOff>
      <xdr:row>0</xdr:row>
      <xdr:rowOff>0</xdr:rowOff>
    </xdr:from>
    <xdr:to>
      <xdr:col>14</xdr:col>
      <xdr:colOff>1159564</xdr:colOff>
      <xdr:row>3</xdr:row>
      <xdr:rowOff>238539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22859" y="0"/>
          <a:ext cx="15131001" cy="874643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655652</xdr:colOff>
      <xdr:row>0</xdr:row>
      <xdr:rowOff>110324</xdr:rowOff>
    </xdr:from>
    <xdr:to>
      <xdr:col>14</xdr:col>
      <xdr:colOff>427052</xdr:colOff>
      <xdr:row>2</xdr:row>
      <xdr:rowOff>52346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86191" y="110324"/>
          <a:ext cx="1335157" cy="405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5</xdr:row>
      <xdr:rowOff>38100</xdr:rowOff>
    </xdr:to>
    <xdr:sp macro="" textlink="">
      <xdr:nvSpPr>
        <xdr:cNvPr id="977720" name="Rectángulo 1"/>
        <xdr:cNvSpPr>
          <a:spLocks noChangeArrowheads="1"/>
        </xdr:cNvSpPr>
      </xdr:nvSpPr>
      <xdr:spPr bwMode="auto">
        <a:xfrm>
          <a:off x="38100" y="198120"/>
          <a:ext cx="6400800" cy="9829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327660</xdr:colOff>
      <xdr:row>1</xdr:row>
      <xdr:rowOff>175260</xdr:rowOff>
    </xdr:from>
    <xdr:to>
      <xdr:col>0</xdr:col>
      <xdr:colOff>792480</xdr:colOff>
      <xdr:row>3</xdr:row>
      <xdr:rowOff>236220</xdr:rowOff>
    </xdr:to>
    <xdr:pic>
      <xdr:nvPicPr>
        <xdr:cNvPr id="977721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373380"/>
          <a:ext cx="464820" cy="563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274320</xdr:colOff>
      <xdr:row>1</xdr:row>
      <xdr:rowOff>144780</xdr:rowOff>
    </xdr:from>
    <xdr:to>
      <xdr:col>1</xdr:col>
      <xdr:colOff>1394460</xdr:colOff>
      <xdr:row>2</xdr:row>
      <xdr:rowOff>236220</xdr:rowOff>
    </xdr:to>
    <xdr:pic>
      <xdr:nvPicPr>
        <xdr:cNvPr id="977722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1140" y="342900"/>
          <a:ext cx="112014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7:H35"/>
  <sheetViews>
    <sheetView workbookViewId="0">
      <selection activeCell="J28" sqref="J28"/>
    </sheetView>
  </sheetViews>
  <sheetFormatPr baseColWidth="10" defaultRowHeight="13.2"/>
  <sheetData>
    <row r="17" spans="2:8" ht="15.6" customHeight="1">
      <c r="B17" s="729"/>
      <c r="C17" s="729"/>
      <c r="D17" s="729"/>
      <c r="E17" s="729"/>
      <c r="F17" s="729"/>
      <c r="G17" s="729"/>
      <c r="H17" s="729"/>
    </row>
    <row r="18" spans="2:8" ht="13.2" customHeight="1">
      <c r="B18" s="729"/>
      <c r="C18" s="729"/>
      <c r="D18" s="729"/>
      <c r="E18" s="729"/>
      <c r="F18" s="729"/>
      <c r="G18" s="729"/>
      <c r="H18" s="729"/>
    </row>
    <row r="19" spans="2:8" ht="13.2" customHeight="1">
      <c r="B19" s="729"/>
      <c r="C19" s="729"/>
      <c r="D19" s="729"/>
      <c r="E19" s="729"/>
      <c r="F19" s="729"/>
      <c r="G19" s="729"/>
      <c r="H19" s="729"/>
    </row>
    <row r="20" spans="2:8" ht="13.2" customHeight="1">
      <c r="B20" s="729"/>
      <c r="C20" s="729"/>
      <c r="D20" s="729"/>
      <c r="E20" s="729"/>
      <c r="F20" s="729"/>
      <c r="G20" s="729"/>
      <c r="H20" s="729"/>
    </row>
    <row r="21" spans="2:8" ht="21" customHeight="1">
      <c r="B21" s="738" t="s">
        <v>789</v>
      </c>
      <c r="C21" s="738"/>
      <c r="D21" s="738"/>
      <c r="E21" s="738"/>
      <c r="F21" s="738"/>
      <c r="G21" s="738"/>
      <c r="H21" s="738"/>
    </row>
    <row r="22" spans="2:8" ht="48.6" customHeight="1">
      <c r="B22" s="738"/>
      <c r="C22" s="738"/>
      <c r="D22" s="738"/>
      <c r="E22" s="738"/>
      <c r="F22" s="738"/>
      <c r="G22" s="738"/>
      <c r="H22" s="738"/>
    </row>
    <row r="23" spans="2:8" ht="45" customHeight="1">
      <c r="B23" s="738"/>
      <c r="C23" s="738"/>
      <c r="D23" s="738"/>
      <c r="E23" s="738"/>
      <c r="F23" s="738"/>
      <c r="G23" s="738"/>
      <c r="H23" s="738"/>
    </row>
    <row r="24" spans="2:8" ht="28.8" customHeight="1">
      <c r="B24" s="738"/>
      <c r="C24" s="738"/>
      <c r="D24" s="738"/>
      <c r="E24" s="738"/>
      <c r="F24" s="738"/>
      <c r="G24" s="738"/>
      <c r="H24" s="738"/>
    </row>
    <row r="25" spans="2:8" ht="52.8" customHeight="1">
      <c r="B25" s="738"/>
      <c r="C25" s="738"/>
      <c r="D25" s="738"/>
      <c r="E25" s="738"/>
      <c r="F25" s="738"/>
      <c r="G25" s="738"/>
      <c r="H25" s="738"/>
    </row>
    <row r="26" spans="2:8" ht="44.4" customHeight="1">
      <c r="B26" s="738"/>
      <c r="C26" s="738"/>
      <c r="D26" s="738"/>
      <c r="E26" s="738"/>
      <c r="F26" s="738"/>
      <c r="G26" s="738"/>
      <c r="H26" s="738"/>
    </row>
    <row r="27" spans="2:8">
      <c r="B27" s="738"/>
      <c r="C27" s="738"/>
      <c r="D27" s="738"/>
      <c r="E27" s="738"/>
      <c r="F27" s="738"/>
      <c r="G27" s="738"/>
      <c r="H27" s="738"/>
    </row>
    <row r="28" spans="2:8" ht="13.2" customHeight="1">
      <c r="B28" s="738"/>
      <c r="C28" s="738"/>
      <c r="D28" s="738"/>
      <c r="E28" s="738"/>
      <c r="F28" s="738"/>
      <c r="G28" s="738"/>
      <c r="H28" s="738"/>
    </row>
    <row r="29" spans="2:8" ht="13.2" customHeight="1">
      <c r="B29" s="738"/>
      <c r="C29" s="738"/>
      <c r="D29" s="738"/>
      <c r="E29" s="738"/>
      <c r="F29" s="738"/>
      <c r="G29" s="738"/>
      <c r="H29" s="738"/>
    </row>
    <row r="30" spans="2:8" ht="28.2" customHeight="1">
      <c r="B30" s="738"/>
      <c r="C30" s="738"/>
      <c r="D30" s="738"/>
      <c r="E30" s="738"/>
      <c r="F30" s="738"/>
      <c r="G30" s="738"/>
      <c r="H30" s="738"/>
    </row>
    <row r="31" spans="2:8" ht="13.2" customHeight="1">
      <c r="B31" s="727"/>
      <c r="C31" s="727"/>
      <c r="D31" s="727"/>
      <c r="E31" s="727"/>
      <c r="F31" s="727"/>
      <c r="G31" s="727"/>
      <c r="H31" s="727"/>
    </row>
    <row r="32" spans="2:8" ht="13.2" customHeight="1">
      <c r="B32" s="727"/>
      <c r="C32" s="727"/>
      <c r="D32" s="727"/>
      <c r="E32" s="727"/>
      <c r="F32" s="727"/>
      <c r="G32" s="727"/>
      <c r="H32" s="727"/>
    </row>
    <row r="33" spans="2:8" ht="13.2" customHeight="1">
      <c r="B33" s="728"/>
      <c r="C33" s="727"/>
      <c r="D33" s="727"/>
      <c r="E33" s="727"/>
      <c r="F33" s="727"/>
      <c r="G33" s="727"/>
      <c r="H33" s="727"/>
    </row>
    <row r="34" spans="2:8" ht="13.2" customHeight="1">
      <c r="B34" s="727"/>
      <c r="C34" s="727"/>
      <c r="D34" s="727"/>
      <c r="E34" s="727"/>
      <c r="F34" s="727"/>
      <c r="G34" s="727"/>
      <c r="H34" s="727"/>
    </row>
    <row r="35" spans="2:8" ht="13.2" customHeight="1">
      <c r="B35" s="727"/>
      <c r="C35" s="727"/>
      <c r="D35" s="727"/>
      <c r="E35" s="727"/>
      <c r="F35" s="727"/>
      <c r="G35" s="727"/>
      <c r="H35" s="727"/>
    </row>
  </sheetData>
  <mergeCells count="1">
    <mergeCell ref="B21:H30"/>
  </mergeCells>
  <printOptions horizontalCentered="1"/>
  <pageMargins left="0.39370078740157483" right="0.70866141732283472" top="0.55118110236220474" bottom="0.55118110236220474" header="0.31496062992125984" footer="0.31496062992125984"/>
  <pageSetup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6"/>
  <sheetViews>
    <sheetView zoomScale="110" zoomScaleNormal="110" workbookViewId="0">
      <selection activeCell="A6" sqref="A6:C6"/>
    </sheetView>
  </sheetViews>
  <sheetFormatPr baseColWidth="10" defaultColWidth="11.44140625" defaultRowHeight="13.2"/>
  <cols>
    <col min="1" max="1" width="51.44140625" style="243" customWidth="1"/>
    <col min="2" max="2" width="17.33203125" style="243" customWidth="1"/>
    <col min="3" max="3" width="22.44140625" style="243" customWidth="1"/>
    <col min="4" max="16384" width="11.44140625" style="243"/>
  </cols>
  <sheetData>
    <row r="1" spans="1:5" ht="15.6">
      <c r="A1" s="246"/>
      <c r="B1"/>
      <c r="C1"/>
    </row>
    <row r="3" spans="1:5" ht="24" customHeight="1">
      <c r="A3" s="753" t="s">
        <v>161</v>
      </c>
      <c r="B3" s="753"/>
      <c r="C3" s="753"/>
      <c r="D3" s="249"/>
      <c r="E3" s="249"/>
    </row>
    <row r="4" spans="1:5" ht="18.75" customHeight="1">
      <c r="A4" s="739" t="s">
        <v>484</v>
      </c>
      <c r="B4" s="739"/>
      <c r="C4" s="739"/>
      <c r="D4" s="549"/>
      <c r="E4" s="549"/>
    </row>
    <row r="5" spans="1:5" ht="31.5" customHeight="1">
      <c r="A5" s="756" t="s">
        <v>723</v>
      </c>
      <c r="B5" s="772"/>
      <c r="C5" s="772"/>
      <c r="D5" s="249"/>
      <c r="E5" s="249"/>
    </row>
    <row r="6" spans="1:5" ht="13.8">
      <c r="A6" s="751" t="s">
        <v>15</v>
      </c>
      <c r="B6" s="751"/>
      <c r="C6" s="751"/>
      <c r="D6" s="250"/>
      <c r="E6" s="250"/>
    </row>
    <row r="7" spans="1:5" ht="13.8" thickBot="1"/>
    <row r="8" spans="1:5" ht="15" thickTop="1" thickBot="1">
      <c r="A8" s="264" t="s">
        <v>146</v>
      </c>
      <c r="B8" s="265" t="s">
        <v>147</v>
      </c>
      <c r="C8" s="265" t="s">
        <v>148</v>
      </c>
    </row>
    <row r="9" spans="1:5" ht="39.75" customHeight="1" thickTop="1">
      <c r="A9" s="253" t="s">
        <v>149</v>
      </c>
      <c r="B9" s="254">
        <v>1</v>
      </c>
      <c r="C9" s="299">
        <v>750000</v>
      </c>
    </row>
    <row r="10" spans="1:5" ht="38.25" customHeight="1">
      <c r="A10" s="253" t="s">
        <v>150</v>
      </c>
      <c r="B10" s="299">
        <v>750001</v>
      </c>
      <c r="C10" s="299">
        <v>2750000</v>
      </c>
    </row>
    <row r="11" spans="1:5" ht="20.25" customHeight="1">
      <c r="A11" s="255" t="s">
        <v>151</v>
      </c>
      <c r="B11" s="299" t="s">
        <v>172</v>
      </c>
      <c r="C11" s="254" t="s">
        <v>152</v>
      </c>
    </row>
    <row r="12" spans="1:5" ht="33.75" customHeight="1">
      <c r="A12" s="301" t="s">
        <v>153</v>
      </c>
      <c r="B12" s="254"/>
      <c r="C12" s="254"/>
    </row>
    <row r="13" spans="1:5" ht="36" customHeight="1">
      <c r="A13" s="256" t="s">
        <v>154</v>
      </c>
      <c r="B13" s="254">
        <v>1</v>
      </c>
      <c r="C13" s="299">
        <v>500000</v>
      </c>
    </row>
    <row r="14" spans="1:5" ht="52.5" customHeight="1">
      <c r="A14" s="253" t="s">
        <v>155</v>
      </c>
      <c r="B14" s="299">
        <v>500001</v>
      </c>
      <c r="C14" s="299">
        <v>1500000</v>
      </c>
    </row>
    <row r="15" spans="1:5" ht="28.5" customHeight="1" thickBot="1">
      <c r="A15" s="257" t="s">
        <v>151</v>
      </c>
      <c r="B15" s="300" t="s">
        <v>173</v>
      </c>
      <c r="C15" s="258" t="s">
        <v>152</v>
      </c>
    </row>
    <row r="16" spans="1:5" ht="13.8" thickTop="1"/>
  </sheetData>
  <mergeCells count="4">
    <mergeCell ref="A3:C3"/>
    <mergeCell ref="A5:C5"/>
    <mergeCell ref="A6:C6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86"/>
  <sheetViews>
    <sheetView topLeftCell="A7" zoomScaleNormal="100" workbookViewId="0">
      <selection activeCell="I19" sqref="I19"/>
    </sheetView>
  </sheetViews>
  <sheetFormatPr baseColWidth="10" defaultColWidth="11.44140625" defaultRowHeight="13.2"/>
  <cols>
    <col min="1" max="1" width="6.88671875" style="2" customWidth="1"/>
    <col min="2" max="2" width="8.6640625" style="2" customWidth="1"/>
    <col min="3" max="3" width="58.44140625" style="2" customWidth="1"/>
    <col min="4" max="4" width="16.33203125" style="167" customWidth="1"/>
    <col min="5" max="5" width="9" style="2" customWidth="1"/>
    <col min="6" max="6" width="11.44140625" style="2"/>
    <col min="7" max="7" width="16.21875" style="2" customWidth="1"/>
    <col min="8" max="16384" width="11.44140625" style="2"/>
  </cols>
  <sheetData>
    <row r="1" spans="1:9" ht="18" customHeight="1">
      <c r="A1" s="752" t="s">
        <v>240</v>
      </c>
      <c r="B1" s="752"/>
      <c r="C1" s="752"/>
      <c r="D1" s="752"/>
      <c r="E1" s="752"/>
    </row>
    <row r="2" spans="1:9" ht="18" customHeight="1">
      <c r="A2" s="739" t="s">
        <v>484</v>
      </c>
      <c r="B2" s="739"/>
      <c r="C2" s="739"/>
      <c r="D2" s="739"/>
      <c r="E2" s="739"/>
      <c r="F2" s="549"/>
    </row>
    <row r="3" spans="1:9" ht="18" customHeight="1">
      <c r="A3" s="773" t="s">
        <v>31</v>
      </c>
      <c r="B3" s="774"/>
      <c r="C3" s="774"/>
      <c r="D3" s="774"/>
      <c r="E3" s="774"/>
    </row>
    <row r="4" spans="1:9" ht="18" customHeight="1">
      <c r="A4" s="751" t="s">
        <v>15</v>
      </c>
      <c r="B4" s="751"/>
      <c r="C4" s="751"/>
      <c r="D4" s="751"/>
      <c r="E4" s="751"/>
    </row>
    <row r="5" spans="1:9" ht="12" customHeight="1" thickBot="1">
      <c r="A5" s="3"/>
      <c r="B5" s="3"/>
      <c r="C5" s="3"/>
      <c r="D5" s="149"/>
      <c r="E5" s="4"/>
    </row>
    <row r="6" spans="1:9" ht="12.75" customHeight="1" thickTop="1">
      <c r="A6" s="5"/>
      <c r="B6" s="6"/>
      <c r="C6" s="6"/>
      <c r="D6" s="150"/>
      <c r="E6" s="7"/>
    </row>
    <row r="7" spans="1:9" ht="12.75" customHeight="1">
      <c r="A7" s="775" t="s">
        <v>16</v>
      </c>
      <c r="B7" s="776"/>
      <c r="C7" s="777"/>
      <c r="D7" s="151" t="s">
        <v>17</v>
      </c>
      <c r="E7" s="46" t="s">
        <v>18</v>
      </c>
    </row>
    <row r="8" spans="1:9" ht="12.75" customHeight="1" thickBot="1">
      <c r="A8" s="47"/>
      <c r="B8" s="48"/>
      <c r="C8" s="48"/>
      <c r="D8" s="152"/>
      <c r="E8" s="49"/>
    </row>
    <row r="9" spans="1:9" ht="8.1" customHeight="1" thickTop="1" thickBot="1">
      <c r="A9" s="50"/>
      <c r="B9" s="50"/>
      <c r="C9" s="50"/>
      <c r="D9" s="153"/>
      <c r="E9" s="51"/>
    </row>
    <row r="10" spans="1:9" ht="8.1" customHeight="1" thickTop="1">
      <c r="A10" s="52"/>
      <c r="B10" s="30"/>
      <c r="C10" s="30"/>
      <c r="D10" s="154"/>
      <c r="E10" s="32"/>
    </row>
    <row r="11" spans="1:9">
      <c r="A11" s="11" t="s">
        <v>38</v>
      </c>
      <c r="B11" s="12"/>
      <c r="C11" s="12"/>
      <c r="D11" s="155">
        <f>SUM(D12:D14)</f>
        <v>3452645163</v>
      </c>
      <c r="E11" s="13">
        <f>D11/D41*100</f>
        <v>35.514850058246935</v>
      </c>
    </row>
    <row r="12" spans="1:9">
      <c r="A12" s="14"/>
      <c r="B12" s="141" t="s">
        <v>57</v>
      </c>
      <c r="C12" s="15"/>
      <c r="D12" s="170">
        <v>2145616878</v>
      </c>
      <c r="E12" s="13"/>
    </row>
    <row r="13" spans="1:9">
      <c r="A13" s="14"/>
      <c r="B13" s="141" t="s">
        <v>58</v>
      </c>
      <c r="C13" s="15"/>
      <c r="D13" s="170">
        <f>368577334</f>
        <v>368577334</v>
      </c>
      <c r="E13" s="13"/>
    </row>
    <row r="14" spans="1:9">
      <c r="A14" s="14"/>
      <c r="B14" s="141" t="s">
        <v>59</v>
      </c>
      <c r="C14" s="15"/>
      <c r="D14" s="170">
        <v>938450951</v>
      </c>
      <c r="E14" s="13"/>
    </row>
    <row r="15" spans="1:9" ht="6" customHeight="1">
      <c r="A15" s="14"/>
      <c r="B15" s="15"/>
      <c r="C15" s="15"/>
      <c r="D15" s="156"/>
      <c r="E15" s="13"/>
    </row>
    <row r="16" spans="1:9">
      <c r="A16" s="778" t="s">
        <v>60</v>
      </c>
      <c r="B16" s="779"/>
      <c r="C16" s="780"/>
      <c r="D16" s="155">
        <f>SUM(D17:D24)</f>
        <v>3405497479</v>
      </c>
      <c r="E16" s="13">
        <f>D16/D41*100+0.01</f>
        <v>35.039876118324685</v>
      </c>
      <c r="G16" s="671"/>
      <c r="H16" s="671"/>
      <c r="I16" s="671"/>
    </row>
    <row r="17" spans="1:9">
      <c r="A17" s="148"/>
      <c r="B17" s="781" t="s">
        <v>89</v>
      </c>
      <c r="C17" s="782"/>
      <c r="D17" s="168">
        <v>509283948</v>
      </c>
      <c r="E17" s="13"/>
      <c r="G17" s="671"/>
      <c r="H17" s="671"/>
      <c r="I17" s="671"/>
    </row>
    <row r="18" spans="1:9">
      <c r="A18" s="148"/>
      <c r="B18" s="781" t="s">
        <v>85</v>
      </c>
      <c r="C18" s="782"/>
      <c r="D18" s="168">
        <v>189786294</v>
      </c>
      <c r="E18" s="13"/>
    </row>
    <row r="19" spans="1:9">
      <c r="A19" s="148"/>
      <c r="B19" s="781" t="s">
        <v>86</v>
      </c>
      <c r="C19" s="782"/>
      <c r="D19" s="168">
        <v>422610719</v>
      </c>
      <c r="E19" s="13"/>
    </row>
    <row r="20" spans="1:9" s="8" customFormat="1">
      <c r="A20" s="11"/>
      <c r="B20" s="141" t="s">
        <v>87</v>
      </c>
      <c r="C20" s="15"/>
      <c r="D20" s="168">
        <v>1903977331</v>
      </c>
      <c r="E20" s="13"/>
    </row>
    <row r="21" spans="1:9" s="8" customFormat="1">
      <c r="A21" s="11"/>
      <c r="B21" s="140" t="s">
        <v>63</v>
      </c>
      <c r="C21" s="15"/>
      <c r="D21" s="168">
        <v>27160000</v>
      </c>
      <c r="E21" s="13"/>
    </row>
    <row r="22" spans="1:9" s="8" customFormat="1">
      <c r="A22" s="11"/>
      <c r="B22" s="140" t="s">
        <v>64</v>
      </c>
      <c r="C22" s="15"/>
      <c r="D22" s="168">
        <v>30000000</v>
      </c>
      <c r="E22" s="13"/>
    </row>
    <row r="23" spans="1:9" s="8" customFormat="1">
      <c r="A23" s="11"/>
      <c r="B23" s="140" t="s">
        <v>90</v>
      </c>
      <c r="C23" s="15"/>
      <c r="D23" s="168">
        <v>50000000</v>
      </c>
      <c r="E23" s="13"/>
    </row>
    <row r="24" spans="1:9" s="8" customFormat="1">
      <c r="A24" s="11"/>
      <c r="B24" s="141" t="s">
        <v>88</v>
      </c>
      <c r="C24" s="15"/>
      <c r="D24" s="168">
        <v>272679187</v>
      </c>
      <c r="E24" s="13"/>
    </row>
    <row r="25" spans="1:9" s="8" customFormat="1" ht="5.25" customHeight="1">
      <c r="A25" s="11"/>
      <c r="B25" s="141"/>
      <c r="C25" s="15"/>
      <c r="D25" s="155"/>
      <c r="E25" s="13"/>
    </row>
    <row r="26" spans="1:9">
      <c r="A26" s="11" t="s">
        <v>61</v>
      </c>
      <c r="B26" s="15"/>
      <c r="C26" s="15"/>
      <c r="D26" s="155">
        <v>1313222</v>
      </c>
      <c r="E26" s="13">
        <f>D26/D41*100</f>
        <v>1.3508159750383003E-2</v>
      </c>
    </row>
    <row r="27" spans="1:9" ht="5.25" customHeight="1">
      <c r="A27" s="11"/>
      <c r="B27" s="15"/>
      <c r="C27" s="15"/>
      <c r="D27" s="157"/>
      <c r="E27" s="13"/>
    </row>
    <row r="28" spans="1:9">
      <c r="A28" s="17" t="s">
        <v>62</v>
      </c>
      <c r="B28" s="12"/>
      <c r="C28" s="12"/>
      <c r="D28" s="157">
        <v>511649928</v>
      </c>
      <c r="E28" s="13">
        <f>D28/D41*100</f>
        <v>5.2629707419582985</v>
      </c>
    </row>
    <row r="29" spans="1:9">
      <c r="A29" s="17"/>
      <c r="B29" s="12"/>
      <c r="C29" s="12"/>
      <c r="D29" s="157"/>
      <c r="E29" s="13"/>
    </row>
    <row r="30" spans="1:9">
      <c r="A30" s="17" t="s">
        <v>721</v>
      </c>
      <c r="B30" s="12"/>
      <c r="C30" s="12"/>
      <c r="D30" s="157">
        <v>30000000</v>
      </c>
      <c r="E30" s="13">
        <f>D30/D41*100</f>
        <v>0.30858818426091705</v>
      </c>
    </row>
    <row r="31" spans="1:9">
      <c r="A31" s="17"/>
      <c r="B31" s="141" t="s">
        <v>722</v>
      </c>
      <c r="C31" s="12"/>
      <c r="D31" s="169">
        <v>30000000</v>
      </c>
      <c r="E31" s="13"/>
    </row>
    <row r="32" spans="1:9" ht="6" customHeight="1">
      <c r="A32" s="18"/>
      <c r="B32" s="123"/>
      <c r="C32" s="15"/>
      <c r="D32" s="157"/>
      <c r="E32" s="13"/>
    </row>
    <row r="33" spans="1:5" ht="12" customHeight="1">
      <c r="A33" s="17" t="s">
        <v>65</v>
      </c>
      <c r="B33" s="15"/>
      <c r="C33" s="15"/>
      <c r="D33" s="157">
        <f>SUM(D34:D35)</f>
        <v>2051336269</v>
      </c>
      <c r="E33" s="13">
        <f>D33/D41*100</f>
        <v>21.100604485309137</v>
      </c>
    </row>
    <row r="34" spans="1:5">
      <c r="A34" s="17"/>
      <c r="B34" s="141" t="s">
        <v>368</v>
      </c>
      <c r="C34" s="15"/>
      <c r="D34" s="169">
        <v>1876322815</v>
      </c>
      <c r="E34" s="13"/>
    </row>
    <row r="35" spans="1:5">
      <c r="A35" s="17"/>
      <c r="B35" s="141" t="s">
        <v>369</v>
      </c>
      <c r="C35" s="15"/>
      <c r="D35" s="169">
        <v>175013454</v>
      </c>
      <c r="E35" s="13"/>
    </row>
    <row r="36" spans="1:5" ht="4.5" customHeight="1">
      <c r="A36" s="17"/>
      <c r="B36" s="15"/>
      <c r="C36" s="15"/>
      <c r="D36" s="157"/>
      <c r="E36" s="13"/>
    </row>
    <row r="37" spans="1:5">
      <c r="A37" s="17" t="s">
        <v>39</v>
      </c>
      <c r="B37" s="15"/>
      <c r="C37" s="15"/>
      <c r="D37" s="157">
        <f>SUM(D38:D39)</f>
        <v>269252265</v>
      </c>
      <c r="E37" s="13">
        <f>D37/D41*100</f>
        <v>2.7696022521496424</v>
      </c>
    </row>
    <row r="38" spans="1:5">
      <c r="A38" s="17"/>
      <c r="B38" s="141" t="s">
        <v>211</v>
      </c>
      <c r="C38" s="15"/>
      <c r="D38" s="169">
        <v>74000000</v>
      </c>
      <c r="E38" s="13"/>
    </row>
    <row r="39" spans="1:5">
      <c r="A39" s="17"/>
      <c r="B39" s="141" t="s">
        <v>212</v>
      </c>
      <c r="C39" s="15"/>
      <c r="D39" s="169">
        <v>195252265</v>
      </c>
      <c r="E39" s="13"/>
    </row>
    <row r="40" spans="1:5" s="8" customFormat="1" ht="5.25" customHeight="1">
      <c r="A40" s="17"/>
      <c r="B40" s="12"/>
      <c r="C40" s="12"/>
      <c r="D40" s="158"/>
      <c r="E40" s="13"/>
    </row>
    <row r="41" spans="1:5" ht="15" customHeight="1">
      <c r="A41" s="19" t="s">
        <v>19</v>
      </c>
      <c r="B41" s="20"/>
      <c r="C41" s="20"/>
      <c r="D41" s="159">
        <f>SUM(D11+D16+D26+D28+D30+D33+D37)</f>
        <v>9721694326</v>
      </c>
      <c r="E41" s="41">
        <f>SUM(E11+E16+E26+E28+E33+E37+E30)-0.01</f>
        <v>99.999999999999986</v>
      </c>
    </row>
    <row r="42" spans="1:5" ht="8.1" customHeight="1" thickBot="1">
      <c r="A42" s="22"/>
      <c r="B42" s="23"/>
      <c r="C42" s="24"/>
      <c r="D42" s="160"/>
      <c r="E42" s="25"/>
    </row>
    <row r="43" spans="1:5" ht="8.1" customHeight="1" thickTop="1" thickBot="1">
      <c r="A43" s="26"/>
      <c r="B43" s="26"/>
      <c r="C43" s="27"/>
      <c r="D43" s="161"/>
      <c r="E43" s="28"/>
    </row>
    <row r="44" spans="1:5" ht="0.75" customHeight="1" thickTop="1">
      <c r="A44" s="29"/>
      <c r="B44" s="30"/>
      <c r="C44" s="31"/>
      <c r="D44" s="162"/>
      <c r="E44" s="32"/>
    </row>
    <row r="45" spans="1:5" ht="5.25" customHeight="1">
      <c r="A45" s="18"/>
      <c r="B45" s="15"/>
      <c r="C45" s="33"/>
      <c r="D45" s="158"/>
      <c r="E45" s="16"/>
    </row>
    <row r="46" spans="1:5" ht="12.75" customHeight="1">
      <c r="A46" s="17" t="s">
        <v>51</v>
      </c>
      <c r="B46" s="15"/>
      <c r="C46" s="33"/>
      <c r="D46" s="158"/>
      <c r="E46" s="16"/>
    </row>
    <row r="47" spans="1:5" ht="3" customHeight="1">
      <c r="A47" s="17"/>
      <c r="B47" s="12"/>
      <c r="C47" s="12"/>
      <c r="D47" s="155"/>
      <c r="E47" s="13"/>
    </row>
    <row r="48" spans="1:5" ht="12.75" customHeight="1">
      <c r="A48" s="11" t="s">
        <v>277</v>
      </c>
      <c r="B48" s="454"/>
      <c r="C48" s="455"/>
      <c r="D48" s="155">
        <v>4099408618</v>
      </c>
      <c r="E48" s="13">
        <f>D48/D77*100</f>
        <v>42.899520847391059</v>
      </c>
    </row>
    <row r="49" spans="1:5" ht="3.75" customHeight="1">
      <c r="A49" s="11"/>
      <c r="B49" s="15"/>
      <c r="C49" s="15"/>
      <c r="D49" s="155"/>
      <c r="E49" s="13"/>
    </row>
    <row r="50" spans="1:5">
      <c r="A50" s="11" t="s">
        <v>40</v>
      </c>
      <c r="B50" s="15"/>
      <c r="C50" s="15"/>
      <c r="D50" s="155">
        <v>1455273140</v>
      </c>
      <c r="E50" s="13">
        <f>D50/D77*100</f>
        <v>15.229152842669427</v>
      </c>
    </row>
    <row r="51" spans="1:5" ht="3.75" customHeight="1">
      <c r="A51" s="14"/>
      <c r="B51" s="15"/>
      <c r="C51" s="15"/>
      <c r="D51" s="155"/>
      <c r="E51" s="13"/>
    </row>
    <row r="52" spans="1:5">
      <c r="A52" s="11" t="s">
        <v>41</v>
      </c>
      <c r="B52" s="15"/>
      <c r="C52" s="15"/>
      <c r="D52" s="155">
        <f>SUM(D53,D54)</f>
        <v>706516447</v>
      </c>
      <c r="E52" s="13">
        <f>D52/D77*100</f>
        <v>7.3935584059654627</v>
      </c>
    </row>
    <row r="53" spans="1:5">
      <c r="A53" s="11"/>
      <c r="B53" s="141" t="s">
        <v>52</v>
      </c>
      <c r="C53" s="12"/>
      <c r="D53" s="168">
        <v>85640050</v>
      </c>
      <c r="E53" s="13"/>
    </row>
    <row r="54" spans="1:5">
      <c r="A54" s="11"/>
      <c r="B54" s="141" t="s">
        <v>53</v>
      </c>
      <c r="C54" s="12"/>
      <c r="D54" s="168">
        <v>620876397</v>
      </c>
      <c r="E54" s="13"/>
    </row>
    <row r="55" spans="1:5" ht="3.75" customHeight="1">
      <c r="A55" s="11"/>
      <c r="B55" s="141"/>
      <c r="C55" s="15"/>
      <c r="D55" s="155"/>
      <c r="E55" s="13"/>
    </row>
    <row r="56" spans="1:5">
      <c r="A56" s="11" t="s">
        <v>42</v>
      </c>
      <c r="B56" s="15"/>
      <c r="C56" s="15"/>
      <c r="D56" s="155">
        <v>505245004</v>
      </c>
      <c r="E56" s="13">
        <f>D56/D77*100</f>
        <v>5.2872915588280058</v>
      </c>
    </row>
    <row r="57" spans="1:5">
      <c r="A57" s="11" t="s">
        <v>235</v>
      </c>
      <c r="B57" s="15"/>
      <c r="C57" s="15"/>
      <c r="D57" s="155"/>
      <c r="E57" s="13"/>
    </row>
    <row r="58" spans="1:5" ht="3.75" customHeight="1">
      <c r="A58" s="11"/>
      <c r="B58" s="15"/>
      <c r="C58" s="15"/>
      <c r="D58" s="155"/>
      <c r="E58" s="13"/>
    </row>
    <row r="59" spans="1:5">
      <c r="A59" s="11" t="s">
        <v>43</v>
      </c>
      <c r="B59" s="15"/>
      <c r="C59" s="15"/>
      <c r="D59" s="155">
        <f>SUM(D60:D61)</f>
        <v>299235609</v>
      </c>
      <c r="E59" s="13">
        <f>D59/D77*100</f>
        <v>3.131442957457641</v>
      </c>
    </row>
    <row r="60" spans="1:5">
      <c r="A60" s="11"/>
      <c r="B60" s="141" t="s">
        <v>44</v>
      </c>
      <c r="C60" s="15"/>
      <c r="D60" s="168">
        <v>80790138</v>
      </c>
      <c r="E60" s="13"/>
    </row>
    <row r="61" spans="1:5">
      <c r="A61" s="11"/>
      <c r="B61" s="141" t="s">
        <v>370</v>
      </c>
      <c r="C61" s="15"/>
      <c r="D61" s="168">
        <v>218445471</v>
      </c>
      <c r="E61" s="13"/>
    </row>
    <row r="62" spans="1:5" ht="5.25" customHeight="1">
      <c r="A62" s="11"/>
      <c r="B62" s="15"/>
      <c r="C62" s="15"/>
      <c r="D62" s="155"/>
      <c r="E62" s="13"/>
    </row>
    <row r="63" spans="1:5">
      <c r="A63" s="17" t="s">
        <v>45</v>
      </c>
      <c r="B63" s="12"/>
      <c r="C63" s="12"/>
      <c r="D63" s="155">
        <f>SUM(D65:D66)</f>
        <v>94790254</v>
      </c>
      <c r="E63" s="13">
        <f>D63/D77*100</f>
        <v>0.9919617331502848</v>
      </c>
    </row>
    <row r="64" spans="1:5">
      <c r="A64" s="142" t="s">
        <v>46</v>
      </c>
      <c r="B64" s="15"/>
      <c r="C64" s="15"/>
      <c r="D64" s="155"/>
      <c r="E64" s="13"/>
    </row>
    <row r="65" spans="1:5">
      <c r="A65" s="142"/>
      <c r="B65" s="141" t="s">
        <v>47</v>
      </c>
      <c r="C65" s="15"/>
      <c r="D65" s="168">
        <v>39482026</v>
      </c>
      <c r="E65" s="13"/>
    </row>
    <row r="66" spans="1:5">
      <c r="A66" s="142"/>
      <c r="B66" s="141" t="s">
        <v>48</v>
      </c>
      <c r="C66" s="15"/>
      <c r="D66" s="168">
        <v>55308228</v>
      </c>
      <c r="E66" s="13"/>
    </row>
    <row r="67" spans="1:5" ht="3.75" customHeight="1">
      <c r="A67" s="142"/>
      <c r="B67" s="15"/>
      <c r="C67" s="15"/>
      <c r="D67" s="155"/>
      <c r="E67" s="13"/>
    </row>
    <row r="68" spans="1:5">
      <c r="A68" s="17" t="s">
        <v>49</v>
      </c>
      <c r="B68" s="15"/>
      <c r="C68" s="15"/>
      <c r="D68" s="155">
        <v>130579353</v>
      </c>
      <c r="E68" s="13">
        <f>D68/D77*100</f>
        <v>1.3664877542740084</v>
      </c>
    </row>
    <row r="69" spans="1:5">
      <c r="A69" s="17" t="s">
        <v>84</v>
      </c>
      <c r="B69" s="140"/>
      <c r="C69" s="15"/>
      <c r="D69" s="155"/>
      <c r="E69" s="13"/>
    </row>
    <row r="70" spans="1:5" ht="7.5" customHeight="1">
      <c r="A70" s="17"/>
      <c r="B70" s="140"/>
      <c r="C70" s="15"/>
      <c r="D70" s="155"/>
      <c r="E70" s="13"/>
    </row>
    <row r="71" spans="1:5">
      <c r="A71" s="17" t="s">
        <v>50</v>
      </c>
      <c r="B71" s="140"/>
      <c r="C71" s="15"/>
      <c r="D71" s="155">
        <v>227556499</v>
      </c>
      <c r="E71" s="13">
        <f>D71/D77*100</f>
        <v>2.3813348905853871</v>
      </c>
    </row>
    <row r="72" spans="1:5">
      <c r="A72" s="17" t="s">
        <v>236</v>
      </c>
      <c r="B72" s="140"/>
      <c r="C72" s="15"/>
      <c r="D72" s="155"/>
      <c r="E72" s="13"/>
    </row>
    <row r="73" spans="1:5" ht="3.75" customHeight="1">
      <c r="A73" s="17"/>
      <c r="B73" s="140"/>
      <c r="C73" s="15"/>
      <c r="D73" s="155"/>
      <c r="E73" s="13"/>
    </row>
    <row r="74" spans="1:5">
      <c r="A74" s="783" t="s">
        <v>56</v>
      </c>
      <c r="B74" s="784"/>
      <c r="C74" s="785"/>
      <c r="D74" s="155">
        <v>1749232850</v>
      </c>
      <c r="E74" s="13">
        <f>D74/D77*100</f>
        <v>18.305384534251932</v>
      </c>
    </row>
    <row r="75" spans="1:5">
      <c r="A75" s="11" t="s">
        <v>375</v>
      </c>
      <c r="B75" s="577"/>
      <c r="C75" s="577"/>
      <c r="D75" s="155">
        <v>288000000</v>
      </c>
      <c r="E75" s="13">
        <f>D75/D77*100</f>
        <v>3.0138644754267885</v>
      </c>
    </row>
    <row r="76" spans="1:5" ht="3.75" customHeight="1">
      <c r="A76" s="17"/>
      <c r="B76" s="15"/>
      <c r="C76" s="33"/>
      <c r="D76" s="158"/>
      <c r="E76" s="13"/>
    </row>
    <row r="77" spans="1:5" ht="15" customHeight="1">
      <c r="A77" s="19" t="s">
        <v>20</v>
      </c>
      <c r="B77" s="20"/>
      <c r="C77" s="20"/>
      <c r="D77" s="159">
        <f>SUM(D48+D50+D52+D56+D59+D63+D68+D71+D74+D75)</f>
        <v>9555837774</v>
      </c>
      <c r="E77" s="21">
        <f>SUM(E48+E50+E52+E56+E59+E63+E68+E71+E74+E75)</f>
        <v>99.999999999999986</v>
      </c>
    </row>
    <row r="78" spans="1:5" ht="8.1" customHeight="1" thickBot="1">
      <c r="A78" s="34"/>
      <c r="B78" s="23"/>
      <c r="C78" s="23"/>
      <c r="D78" s="163"/>
      <c r="E78" s="35"/>
    </row>
    <row r="79" spans="1:5" ht="3.75" customHeight="1" thickTop="1" thickBot="1">
      <c r="A79" s="12"/>
      <c r="B79" s="15"/>
      <c r="C79" s="15"/>
      <c r="D79" s="164"/>
      <c r="E79" s="36"/>
    </row>
    <row r="80" spans="1:5" ht="8.1" customHeight="1" thickTop="1">
      <c r="A80" s="37"/>
      <c r="B80" s="38"/>
      <c r="C80" s="38"/>
      <c r="D80" s="165"/>
      <c r="E80" s="39"/>
    </row>
    <row r="81" spans="1:5">
      <c r="A81" s="19" t="s">
        <v>35</v>
      </c>
      <c r="B81" s="40"/>
      <c r="C81" s="40"/>
      <c r="D81" s="159">
        <f>SUM(D41,D77)</f>
        <v>19277532100</v>
      </c>
      <c r="E81" s="41"/>
    </row>
    <row r="82" spans="1:5" ht="8.1" customHeight="1" thickBot="1">
      <c r="A82" s="42"/>
      <c r="B82" s="43"/>
      <c r="C82" s="43"/>
      <c r="D82" s="166"/>
      <c r="E82" s="44"/>
    </row>
    <row r="83" spans="1:5" ht="13.8" thickTop="1"/>
    <row r="84" spans="1:5">
      <c r="D84" s="672"/>
    </row>
    <row r="86" spans="1:5">
      <c r="D86" s="302"/>
    </row>
  </sheetData>
  <mergeCells count="10">
    <mergeCell ref="B17:C17"/>
    <mergeCell ref="A2:E2"/>
    <mergeCell ref="B18:C18"/>
    <mergeCell ref="B19:C19"/>
    <mergeCell ref="A74:C74"/>
    <mergeCell ref="A1:E1"/>
    <mergeCell ref="A3:E3"/>
    <mergeCell ref="A4:E4"/>
    <mergeCell ref="A7:C7"/>
    <mergeCell ref="A16:C16"/>
  </mergeCells>
  <phoneticPr fontId="0" type="noConversion"/>
  <printOptions horizontalCentered="1"/>
  <pageMargins left="0.39370078740157483" right="0.39370078740157483" top="0.19685039370078741" bottom="0.19685039370078741" header="0.31496062992125984" footer="0.19685039370078741"/>
  <pageSetup scale="85" orientation="portrait" r:id="rId1"/>
  <headerFooter alignWithMargins="0">
    <oddFooter xml:space="preserve">&amp;R&amp;8
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87"/>
  <sheetViews>
    <sheetView topLeftCell="A52" zoomScaleNormal="100" workbookViewId="0">
      <selection activeCell="E76" sqref="E76"/>
    </sheetView>
  </sheetViews>
  <sheetFormatPr baseColWidth="10" defaultColWidth="11.44140625" defaultRowHeight="13.2"/>
  <cols>
    <col min="1" max="1" width="2.5546875" style="2" customWidth="1"/>
    <col min="2" max="2" width="8.6640625" style="2" customWidth="1"/>
    <col min="3" max="3" width="46.5546875" style="2" customWidth="1"/>
    <col min="4" max="4" width="13.44140625" style="2" customWidth="1"/>
    <col min="5" max="5" width="13.109375" style="2" customWidth="1"/>
    <col min="6" max="7" width="14.88671875" style="2" customWidth="1"/>
    <col min="8" max="8" width="14.6640625" style="2" customWidth="1"/>
    <col min="9" max="9" width="13.6640625" style="167" customWidth="1"/>
    <col min="10" max="10" width="11.44140625" style="2"/>
    <col min="11" max="11" width="12.6640625" style="2" bestFit="1" customWidth="1"/>
    <col min="12" max="16384" width="11.44140625" style="2"/>
  </cols>
  <sheetData>
    <row r="1" spans="1:9" ht="17.25" customHeight="1">
      <c r="A1" s="752" t="s">
        <v>263</v>
      </c>
      <c r="B1" s="752"/>
      <c r="C1" s="752"/>
      <c r="D1" s="752"/>
      <c r="E1" s="752"/>
      <c r="F1" s="752"/>
      <c r="G1" s="752"/>
      <c r="H1" s="752"/>
      <c r="I1" s="752"/>
    </row>
    <row r="2" spans="1:9" ht="22.5" customHeight="1">
      <c r="A2" s="739" t="s">
        <v>484</v>
      </c>
      <c r="B2" s="739"/>
      <c r="C2" s="739"/>
      <c r="D2" s="739"/>
      <c r="E2" s="739"/>
      <c r="F2" s="739"/>
      <c r="G2" s="739"/>
      <c r="H2" s="739"/>
      <c r="I2" s="739"/>
    </row>
    <row r="3" spans="1:9" ht="22.5" customHeight="1">
      <c r="A3" s="773" t="s">
        <v>243</v>
      </c>
      <c r="B3" s="774"/>
      <c r="C3" s="774"/>
      <c r="D3" s="774"/>
      <c r="E3" s="774"/>
      <c r="F3" s="774"/>
      <c r="G3" s="774"/>
      <c r="H3" s="774"/>
      <c r="I3" s="774"/>
    </row>
    <row r="4" spans="1:9" ht="18" customHeight="1">
      <c r="A4" s="751" t="s">
        <v>15</v>
      </c>
      <c r="B4" s="751"/>
      <c r="C4" s="751"/>
      <c r="D4" s="751"/>
      <c r="E4" s="751"/>
      <c r="F4" s="751"/>
      <c r="G4" s="751"/>
      <c r="H4" s="751"/>
      <c r="I4" s="751"/>
    </row>
    <row r="5" spans="1:9" ht="6.75" customHeight="1" thickBot="1">
      <c r="A5" s="3"/>
      <c r="B5" s="3"/>
      <c r="C5" s="3"/>
      <c r="D5" s="3"/>
      <c r="E5" s="3"/>
      <c r="F5" s="3"/>
      <c r="G5" s="3"/>
      <c r="H5" s="3"/>
      <c r="I5" s="149"/>
    </row>
    <row r="6" spans="1:9" ht="12.75" customHeight="1" thickTop="1">
      <c r="A6" s="5"/>
      <c r="B6" s="6"/>
      <c r="C6" s="6"/>
      <c r="D6" s="788" t="s">
        <v>241</v>
      </c>
      <c r="E6" s="788" t="s">
        <v>242</v>
      </c>
      <c r="F6" s="788" t="s">
        <v>269</v>
      </c>
      <c r="G6" s="788" t="s">
        <v>768</v>
      </c>
      <c r="H6" s="788" t="s">
        <v>372</v>
      </c>
      <c r="I6" s="345"/>
    </row>
    <row r="7" spans="1:9" ht="55.5" customHeight="1">
      <c r="A7" s="775" t="s">
        <v>16</v>
      </c>
      <c r="B7" s="776"/>
      <c r="C7" s="776"/>
      <c r="D7" s="789"/>
      <c r="E7" s="789"/>
      <c r="F7" s="789"/>
      <c r="G7" s="789"/>
      <c r="H7" s="789"/>
      <c r="I7" s="346" t="s">
        <v>3</v>
      </c>
    </row>
    <row r="8" spans="1:9" ht="12.75" customHeight="1" thickBot="1">
      <c r="A8" s="47"/>
      <c r="B8" s="48"/>
      <c r="C8" s="48"/>
      <c r="D8" s="790"/>
      <c r="E8" s="790"/>
      <c r="F8" s="790"/>
      <c r="G8" s="790"/>
      <c r="H8" s="790"/>
      <c r="I8" s="347"/>
    </row>
    <row r="9" spans="1:9" ht="5.25" customHeight="1" thickTop="1" thickBot="1">
      <c r="A9" s="50"/>
      <c r="B9" s="50"/>
      <c r="C9" s="50"/>
      <c r="D9" s="335"/>
      <c r="E9" s="335"/>
      <c r="F9" s="336"/>
      <c r="G9" s="690"/>
      <c r="H9" s="589"/>
      <c r="I9" s="348"/>
    </row>
    <row r="10" spans="1:9" ht="5.25" customHeight="1" thickTop="1">
      <c r="A10" s="52"/>
      <c r="B10" s="30"/>
      <c r="C10" s="30"/>
      <c r="D10" s="337"/>
      <c r="E10" s="337"/>
      <c r="F10" s="337"/>
      <c r="G10" s="337"/>
      <c r="H10" s="337"/>
      <c r="I10" s="349"/>
    </row>
    <row r="11" spans="1:9">
      <c r="A11" s="11" t="s">
        <v>38</v>
      </c>
      <c r="B11" s="12"/>
      <c r="C11" s="12"/>
      <c r="D11" s="155">
        <f>SUM(D12:D14)</f>
        <v>3439306923</v>
      </c>
      <c r="E11" s="155">
        <f>SUM(E12:E14)</f>
        <v>13338240</v>
      </c>
      <c r="F11" s="362"/>
      <c r="G11" s="362"/>
      <c r="H11" s="362"/>
      <c r="I11" s="350">
        <f>SUM(I12:I14)</f>
        <v>3452645163</v>
      </c>
    </row>
    <row r="12" spans="1:9">
      <c r="A12" s="14"/>
      <c r="B12" s="141" t="s">
        <v>57</v>
      </c>
      <c r="C12" s="15"/>
      <c r="D12" s="168">
        <v>2145616878</v>
      </c>
      <c r="E12" s="168"/>
      <c r="F12" s="361"/>
      <c r="G12" s="361"/>
      <c r="H12" s="361"/>
      <c r="I12" s="351">
        <f>SUM(D12:H12)</f>
        <v>2145616878</v>
      </c>
    </row>
    <row r="13" spans="1:9">
      <c r="A13" s="14"/>
      <c r="B13" s="141" t="s">
        <v>58</v>
      </c>
      <c r="C13" s="15"/>
      <c r="D13" s="168">
        <v>368577334</v>
      </c>
      <c r="E13" s="168"/>
      <c r="F13" s="361"/>
      <c r="G13" s="361"/>
      <c r="H13" s="361"/>
      <c r="I13" s="351">
        <f>SUM(D13:H13)</f>
        <v>368577334</v>
      </c>
    </row>
    <row r="14" spans="1:9">
      <c r="A14" s="14"/>
      <c r="B14" s="141" t="s">
        <v>59</v>
      </c>
      <c r="C14" s="15"/>
      <c r="D14" s="168">
        <v>925112711</v>
      </c>
      <c r="E14" s="168">
        <v>13338240</v>
      </c>
      <c r="F14" s="361"/>
      <c r="G14" s="361"/>
      <c r="H14" s="361"/>
      <c r="I14" s="351">
        <f>SUM(D14:H14)</f>
        <v>938450951</v>
      </c>
    </row>
    <row r="15" spans="1:9" ht="4.5" customHeight="1">
      <c r="A15" s="14"/>
      <c r="B15" s="15"/>
      <c r="C15" s="15"/>
      <c r="D15" s="339"/>
      <c r="E15" s="339"/>
      <c r="F15" s="339"/>
      <c r="G15" s="339"/>
      <c r="H15" s="339"/>
      <c r="I15" s="352"/>
    </row>
    <row r="16" spans="1:9">
      <c r="A16" s="778" t="s">
        <v>60</v>
      </c>
      <c r="B16" s="779"/>
      <c r="C16" s="779"/>
      <c r="D16" s="363">
        <f t="shared" ref="D16:I16" si="0">SUM(D17:D24)</f>
        <v>3396063055</v>
      </c>
      <c r="E16" s="363">
        <f t="shared" si="0"/>
        <v>3094428</v>
      </c>
      <c r="F16" s="363">
        <f t="shared" si="0"/>
        <v>0</v>
      </c>
      <c r="G16" s="363">
        <f t="shared" si="0"/>
        <v>6339996</v>
      </c>
      <c r="H16" s="363">
        <f t="shared" si="0"/>
        <v>0</v>
      </c>
      <c r="I16" s="350">
        <f t="shared" si="0"/>
        <v>3405497479</v>
      </c>
    </row>
    <row r="17" spans="1:11">
      <c r="A17" s="148"/>
      <c r="B17" s="781" t="s">
        <v>89</v>
      </c>
      <c r="C17" s="781"/>
      <c r="D17" s="168">
        <v>509283948</v>
      </c>
      <c r="E17" s="340"/>
      <c r="F17" s="340"/>
      <c r="G17" s="340"/>
      <c r="H17" s="340"/>
      <c r="I17" s="351">
        <f t="shared" ref="I17:I24" si="1">SUM(D17:H17)</f>
        <v>509283948</v>
      </c>
    </row>
    <row r="18" spans="1:11">
      <c r="A18" s="148"/>
      <c r="B18" s="781" t="s">
        <v>85</v>
      </c>
      <c r="C18" s="781"/>
      <c r="D18" s="168">
        <v>189786294</v>
      </c>
      <c r="E18" s="340"/>
      <c r="F18" s="340"/>
      <c r="G18" s="340"/>
      <c r="H18" s="340"/>
      <c r="I18" s="351">
        <f t="shared" si="1"/>
        <v>189786294</v>
      </c>
    </row>
    <row r="19" spans="1:11" ht="28.5" customHeight="1">
      <c r="A19" s="148"/>
      <c r="B19" s="793" t="s">
        <v>86</v>
      </c>
      <c r="C19" s="793"/>
      <c r="D19" s="168">
        <v>416270723</v>
      </c>
      <c r="E19" s="168"/>
      <c r="F19" s="340"/>
      <c r="G19" s="168">
        <v>6339996</v>
      </c>
      <c r="H19" s="340"/>
      <c r="I19" s="351">
        <f t="shared" si="1"/>
        <v>422610719</v>
      </c>
    </row>
    <row r="20" spans="1:11" s="8" customFormat="1">
      <c r="A20" s="11"/>
      <c r="B20" s="141" t="s">
        <v>87</v>
      </c>
      <c r="C20" s="15"/>
      <c r="D20" s="168">
        <v>1900882903</v>
      </c>
      <c r="E20" s="168">
        <v>3094428</v>
      </c>
      <c r="F20" s="339"/>
      <c r="G20" s="339"/>
      <c r="H20" s="339"/>
      <c r="I20" s="351">
        <f t="shared" si="1"/>
        <v>1903977331</v>
      </c>
    </row>
    <row r="21" spans="1:11" s="8" customFormat="1">
      <c r="A21" s="11"/>
      <c r="B21" s="140" t="s">
        <v>63</v>
      </c>
      <c r="C21" s="15"/>
      <c r="D21" s="168">
        <v>27160000</v>
      </c>
      <c r="E21" s="339"/>
      <c r="F21" s="339"/>
      <c r="G21" s="339"/>
      <c r="H21" s="339"/>
      <c r="I21" s="351">
        <f t="shared" si="1"/>
        <v>27160000</v>
      </c>
    </row>
    <row r="22" spans="1:11" s="8" customFormat="1">
      <c r="A22" s="11"/>
      <c r="B22" s="140" t="s">
        <v>64</v>
      </c>
      <c r="C22" s="15"/>
      <c r="D22" s="168">
        <v>30000000</v>
      </c>
      <c r="E22" s="339"/>
      <c r="F22" s="339"/>
      <c r="G22" s="339"/>
      <c r="H22" s="339"/>
      <c r="I22" s="351">
        <f t="shared" si="1"/>
        <v>30000000</v>
      </c>
    </row>
    <row r="23" spans="1:11" s="8" customFormat="1">
      <c r="A23" s="11"/>
      <c r="B23" s="140" t="s">
        <v>90</v>
      </c>
      <c r="C23" s="15"/>
      <c r="D23" s="168">
        <v>50000000</v>
      </c>
      <c r="E23" s="339"/>
      <c r="F23" s="339"/>
      <c r="G23" s="339"/>
      <c r="H23" s="339"/>
      <c r="I23" s="351">
        <f t="shared" si="1"/>
        <v>50000000</v>
      </c>
      <c r="K23" s="468"/>
    </row>
    <row r="24" spans="1:11" s="8" customFormat="1">
      <c r="A24" s="11"/>
      <c r="B24" s="141" t="s">
        <v>88</v>
      </c>
      <c r="C24" s="15"/>
      <c r="D24" s="168">
        <v>272679187</v>
      </c>
      <c r="E24" s="168"/>
      <c r="F24" s="339"/>
      <c r="G24" s="339"/>
      <c r="H24" s="339"/>
      <c r="I24" s="351">
        <f t="shared" si="1"/>
        <v>272679187</v>
      </c>
    </row>
    <row r="25" spans="1:11" s="8" customFormat="1" ht="5.25" customHeight="1">
      <c r="A25" s="11"/>
      <c r="B25" s="141"/>
      <c r="C25" s="15"/>
      <c r="D25" s="168"/>
      <c r="E25" s="168"/>
      <c r="F25" s="339"/>
      <c r="G25" s="339"/>
      <c r="H25" s="339"/>
      <c r="I25" s="350"/>
    </row>
    <row r="26" spans="1:11">
      <c r="A26" s="11" t="s">
        <v>61</v>
      </c>
      <c r="B26" s="15"/>
      <c r="C26" s="15"/>
      <c r="D26" s="168"/>
      <c r="E26" s="155">
        <v>1313222</v>
      </c>
      <c r="F26" s="339"/>
      <c r="G26" s="339"/>
      <c r="H26" s="339"/>
      <c r="I26" s="350">
        <f>SUM(D26:H26)</f>
        <v>1313222</v>
      </c>
    </row>
    <row r="27" spans="1:11" ht="5.25" customHeight="1">
      <c r="A27" s="11"/>
      <c r="B27" s="15"/>
      <c r="C27" s="15"/>
      <c r="D27" s="168"/>
      <c r="E27" s="155"/>
      <c r="F27" s="339"/>
      <c r="G27" s="339"/>
      <c r="H27" s="339"/>
      <c r="I27" s="354"/>
    </row>
    <row r="28" spans="1:11">
      <c r="A28" s="17" t="s">
        <v>62</v>
      </c>
      <c r="B28" s="12"/>
      <c r="C28" s="12"/>
      <c r="D28" s="168"/>
      <c r="E28" s="155">
        <v>511649928</v>
      </c>
      <c r="F28" s="338"/>
      <c r="G28" s="338"/>
      <c r="H28" s="338"/>
      <c r="I28" s="350">
        <f>SUM(D28:H28)</f>
        <v>511649928</v>
      </c>
    </row>
    <row r="29" spans="1:11" ht="6.6" customHeight="1">
      <c r="A29" s="17"/>
      <c r="B29" s="12"/>
      <c r="C29" s="12"/>
      <c r="D29" s="168"/>
      <c r="E29" s="155"/>
      <c r="F29" s="338"/>
      <c r="G29" s="338"/>
      <c r="H29" s="338"/>
      <c r="I29" s="350"/>
    </row>
    <row r="30" spans="1:11">
      <c r="A30" s="17" t="s">
        <v>721</v>
      </c>
      <c r="B30" s="12"/>
      <c r="C30" s="12"/>
      <c r="D30" s="168"/>
      <c r="E30" s="155">
        <v>30000000</v>
      </c>
      <c r="F30" s="338"/>
      <c r="G30" s="338"/>
      <c r="H30" s="338"/>
      <c r="I30" s="350">
        <f>SUM(D30:H30)</f>
        <v>30000000</v>
      </c>
    </row>
    <row r="31" spans="1:11" ht="6" customHeight="1">
      <c r="A31" s="18"/>
      <c r="B31" s="123"/>
      <c r="C31" s="15"/>
      <c r="D31" s="168"/>
      <c r="E31" s="168"/>
      <c r="F31" s="339"/>
      <c r="G31" s="339"/>
      <c r="H31" s="339"/>
      <c r="I31" s="354"/>
    </row>
    <row r="32" spans="1:11" ht="12" customHeight="1">
      <c r="A32" s="17" t="s">
        <v>65</v>
      </c>
      <c r="B32" s="15"/>
      <c r="C32" s="15"/>
      <c r="D32" s="155">
        <f>SUM(D33:D34)</f>
        <v>203674157</v>
      </c>
      <c r="E32" s="155">
        <f>SUM(E33:E34)</f>
        <v>0</v>
      </c>
      <c r="F32" s="155"/>
      <c r="G32" s="155"/>
      <c r="H32" s="362">
        <f>SUM(H33:H34)</f>
        <v>1847662112</v>
      </c>
      <c r="I32" s="350">
        <f>SUM(D32:H32)</f>
        <v>2051336269</v>
      </c>
    </row>
    <row r="33" spans="1:11">
      <c r="A33" s="17"/>
      <c r="B33" s="141" t="s">
        <v>373</v>
      </c>
      <c r="C33" s="15"/>
      <c r="D33" s="168">
        <v>28660703</v>
      </c>
      <c r="E33" s="168"/>
      <c r="F33" s="339"/>
      <c r="G33" s="339"/>
      <c r="H33" s="361">
        <v>1847662112</v>
      </c>
      <c r="I33" s="351">
        <f>SUM(D33:H33)</f>
        <v>1876322815</v>
      </c>
      <c r="K33" s="429"/>
    </row>
    <row r="34" spans="1:11">
      <c r="A34" s="17"/>
      <c r="B34" s="141" t="s">
        <v>374</v>
      </c>
      <c r="C34" s="15"/>
      <c r="D34" s="168">
        <v>175013454</v>
      </c>
      <c r="E34" s="168"/>
      <c r="F34" s="339"/>
      <c r="G34" s="339"/>
      <c r="H34" s="339"/>
      <c r="I34" s="351">
        <f>SUM(D34:H34)</f>
        <v>175013454</v>
      </c>
    </row>
    <row r="35" spans="1:11" ht="4.5" customHeight="1">
      <c r="A35" s="17"/>
      <c r="B35" s="15"/>
      <c r="C35" s="15"/>
      <c r="D35" s="168"/>
      <c r="E35" s="168"/>
      <c r="F35" s="339"/>
      <c r="G35" s="339"/>
      <c r="H35" s="339"/>
      <c r="I35" s="354"/>
    </row>
    <row r="36" spans="1:11">
      <c r="A36" s="17" t="s">
        <v>39</v>
      </c>
      <c r="B36" s="15"/>
      <c r="C36" s="15"/>
      <c r="D36" s="362">
        <f>SUM(D37:D38)</f>
        <v>231933759</v>
      </c>
      <c r="E36" s="362"/>
      <c r="F36" s="362">
        <f>SUM(F37:F38)</f>
        <v>37318506</v>
      </c>
      <c r="G36" s="362"/>
      <c r="H36" s="362"/>
      <c r="I36" s="350">
        <f>SUM(D36:H36)</f>
        <v>269252265</v>
      </c>
    </row>
    <row r="37" spans="1:11">
      <c r="A37" s="17"/>
      <c r="B37" s="141" t="s">
        <v>211</v>
      </c>
      <c r="C37" s="15"/>
      <c r="D37" s="168"/>
      <c r="E37" s="168"/>
      <c r="F37" s="361"/>
      <c r="G37" s="361"/>
      <c r="H37" s="361"/>
      <c r="I37" s="351">
        <f>SUM(D37:H37)</f>
        <v>0</v>
      </c>
    </row>
    <row r="38" spans="1:11">
      <c r="A38" s="17"/>
      <c r="B38" s="141" t="s">
        <v>212</v>
      </c>
      <c r="C38" s="15"/>
      <c r="D38" s="168">
        <f>186933759+45000000</f>
        <v>231933759</v>
      </c>
      <c r="E38" s="339"/>
      <c r="F38" s="361">
        <v>37318506</v>
      </c>
      <c r="G38" s="361"/>
      <c r="H38" s="361"/>
      <c r="I38" s="351">
        <f>SUM(D38:H38)</f>
        <v>269252265</v>
      </c>
      <c r="K38" s="429"/>
    </row>
    <row r="39" spans="1:11" s="8" customFormat="1" ht="3" customHeight="1">
      <c r="A39" s="17"/>
      <c r="B39" s="12"/>
      <c r="C39" s="12"/>
      <c r="D39" s="338"/>
      <c r="E39" s="338"/>
      <c r="F39" s="338"/>
      <c r="G39" s="338"/>
      <c r="H39" s="338"/>
      <c r="I39" s="355"/>
    </row>
    <row r="40" spans="1:11" ht="15" customHeight="1">
      <c r="A40" s="19" t="s">
        <v>19</v>
      </c>
      <c r="B40" s="20"/>
      <c r="C40" s="365"/>
      <c r="D40" s="364">
        <f>SUM(D11+D16+D26+D28+D30+D32+D36)</f>
        <v>7270977894</v>
      </c>
      <c r="E40" s="364">
        <f t="shared" ref="E40:I40" si="2">SUM(E11+E16+E26+E28+E30+E32+E36)</f>
        <v>559395818</v>
      </c>
      <c r="F40" s="364">
        <f t="shared" si="2"/>
        <v>37318506</v>
      </c>
      <c r="G40" s="364">
        <f t="shared" si="2"/>
        <v>6339996</v>
      </c>
      <c r="H40" s="364">
        <f t="shared" si="2"/>
        <v>1847662112</v>
      </c>
      <c r="I40" s="364">
        <f t="shared" si="2"/>
        <v>9721694326</v>
      </c>
    </row>
    <row r="41" spans="1:11" ht="3.75" customHeight="1" thickBot="1">
      <c r="A41" s="22"/>
      <c r="B41" s="23"/>
      <c r="C41" s="24"/>
      <c r="D41" s="341"/>
      <c r="E41" s="341"/>
      <c r="F41" s="341"/>
      <c r="G41" s="341"/>
      <c r="H41" s="341"/>
      <c r="I41" s="357"/>
    </row>
    <row r="42" spans="1:11" ht="4.5" customHeight="1" thickTop="1" thickBot="1">
      <c r="A42" s="26"/>
      <c r="B42" s="26"/>
      <c r="C42" s="27"/>
      <c r="D42" s="342"/>
      <c r="E42" s="342"/>
      <c r="F42" s="342"/>
      <c r="G42" s="342"/>
      <c r="H42" s="342"/>
      <c r="I42" s="358"/>
    </row>
    <row r="43" spans="1:11" ht="0.75" customHeight="1" thickTop="1">
      <c r="A43" s="29"/>
      <c r="B43" s="30"/>
      <c r="C43" s="31"/>
      <c r="D43" s="343"/>
      <c r="E43" s="343"/>
      <c r="F43" s="343"/>
      <c r="G43" s="343"/>
      <c r="H43" s="343"/>
      <c r="I43" s="359"/>
    </row>
    <row r="44" spans="1:11" ht="3.75" customHeight="1">
      <c r="A44" s="18"/>
      <c r="B44" s="15"/>
      <c r="C44" s="33"/>
      <c r="D44" s="344"/>
      <c r="E44" s="344"/>
      <c r="F44" s="344"/>
      <c r="G44" s="344"/>
      <c r="H44" s="344"/>
      <c r="I44" s="355"/>
    </row>
    <row r="45" spans="1:11" ht="11.25" customHeight="1">
      <c r="A45" s="17" t="s">
        <v>51</v>
      </c>
      <c r="B45" s="15"/>
      <c r="C45" s="33"/>
      <c r="D45" s="344"/>
      <c r="E45" s="344"/>
      <c r="F45" s="344"/>
      <c r="G45" s="344"/>
      <c r="H45" s="344"/>
      <c r="I45" s="355"/>
    </row>
    <row r="46" spans="1:11" ht="3" customHeight="1">
      <c r="A46" s="17"/>
      <c r="B46" s="12"/>
      <c r="C46" s="12"/>
      <c r="D46" s="338"/>
      <c r="E46" s="338"/>
      <c r="F46" s="338"/>
      <c r="G46" s="338"/>
      <c r="H46" s="338"/>
      <c r="I46" s="350"/>
    </row>
    <row r="47" spans="1:11" ht="29.25" customHeight="1">
      <c r="A47" s="453"/>
      <c r="B47" s="791" t="s">
        <v>276</v>
      </c>
      <c r="C47" s="792"/>
      <c r="D47" s="155">
        <v>4099408618</v>
      </c>
      <c r="E47" s="155"/>
      <c r="F47" s="361"/>
      <c r="G47" s="361"/>
      <c r="H47" s="361"/>
      <c r="I47" s="350">
        <f>SUM(D47:F47)</f>
        <v>4099408618</v>
      </c>
    </row>
    <row r="48" spans="1:11" ht="3.75" customHeight="1">
      <c r="A48" s="14"/>
      <c r="B48" s="15"/>
      <c r="C48" s="15"/>
      <c r="D48" s="168"/>
      <c r="E48" s="168"/>
      <c r="F48" s="361"/>
      <c r="G48" s="361"/>
      <c r="H48" s="361"/>
      <c r="I48" s="350"/>
    </row>
    <row r="49" spans="1:9" ht="24.75" customHeight="1">
      <c r="A49" s="11"/>
      <c r="B49" s="786" t="s">
        <v>376</v>
      </c>
      <c r="C49" s="787"/>
      <c r="D49" s="155">
        <v>1455273140</v>
      </c>
      <c r="E49" s="168"/>
      <c r="F49" s="361"/>
      <c r="G49" s="361"/>
      <c r="H49" s="361"/>
      <c r="I49" s="350">
        <f>SUM(D49:F49)</f>
        <v>1455273140</v>
      </c>
    </row>
    <row r="50" spans="1:9" ht="3.75" customHeight="1">
      <c r="A50" s="14"/>
      <c r="B50" s="15"/>
      <c r="C50" s="15"/>
      <c r="D50" s="168"/>
      <c r="E50" s="168"/>
      <c r="F50" s="361"/>
      <c r="G50" s="361"/>
      <c r="H50" s="361"/>
      <c r="I50" s="350"/>
    </row>
    <row r="51" spans="1:9" ht="25.5" customHeight="1">
      <c r="A51" s="11"/>
      <c r="B51" s="786" t="s">
        <v>377</v>
      </c>
      <c r="C51" s="787"/>
      <c r="D51" s="155">
        <f>SUM(D52:D52)</f>
        <v>0</v>
      </c>
      <c r="E51" s="155">
        <f>SUM(E52:E53)</f>
        <v>706516447</v>
      </c>
      <c r="F51" s="362"/>
      <c r="G51" s="362"/>
      <c r="H51" s="362"/>
      <c r="I51" s="350">
        <f>SUM(I52,I53)</f>
        <v>706516447</v>
      </c>
    </row>
    <row r="52" spans="1:9">
      <c r="A52" s="11"/>
      <c r="B52" s="141" t="s">
        <v>52</v>
      </c>
      <c r="C52" s="12"/>
      <c r="D52" s="168"/>
      <c r="E52" s="168">
        <v>85640050</v>
      </c>
      <c r="F52" s="361"/>
      <c r="G52" s="361"/>
      <c r="H52" s="361"/>
      <c r="I52" s="353">
        <f>SUM(E52:F52)</f>
        <v>85640050</v>
      </c>
    </row>
    <row r="53" spans="1:9">
      <c r="A53" s="11"/>
      <c r="B53" s="141" t="s">
        <v>53</v>
      </c>
      <c r="C53" s="12"/>
      <c r="D53" s="168"/>
      <c r="E53" s="168">
        <v>620876397</v>
      </c>
      <c r="F53" s="361"/>
      <c r="G53" s="361"/>
      <c r="H53" s="361"/>
      <c r="I53" s="353">
        <f>SUM(E53:F53)</f>
        <v>620876397</v>
      </c>
    </row>
    <row r="54" spans="1:9" ht="3.75" customHeight="1">
      <c r="A54" s="11"/>
      <c r="B54" s="141"/>
      <c r="C54" s="15"/>
      <c r="D54" s="168"/>
      <c r="E54" s="168"/>
      <c r="F54" s="361"/>
      <c r="G54" s="361"/>
      <c r="H54" s="361"/>
      <c r="I54" s="350"/>
    </row>
    <row r="55" spans="1:9" ht="39" customHeight="1">
      <c r="A55" s="11"/>
      <c r="B55" s="786" t="s">
        <v>378</v>
      </c>
      <c r="C55" s="787"/>
      <c r="D55" s="155">
        <v>505245004</v>
      </c>
      <c r="E55" s="168"/>
      <c r="F55" s="361"/>
      <c r="G55" s="361"/>
      <c r="H55" s="361"/>
      <c r="I55" s="350">
        <f>SUM(D55:F55)</f>
        <v>505245004</v>
      </c>
    </row>
    <row r="56" spans="1:9" ht="3.75" customHeight="1">
      <c r="A56" s="11"/>
      <c r="B56" s="15"/>
      <c r="C56" s="15"/>
      <c r="D56" s="168"/>
      <c r="E56" s="168"/>
      <c r="F56" s="361"/>
      <c r="G56" s="361"/>
      <c r="H56" s="361"/>
      <c r="I56" s="350"/>
    </row>
    <row r="57" spans="1:9">
      <c r="A57" s="11"/>
      <c r="B57" s="577" t="s">
        <v>381</v>
      </c>
      <c r="C57" s="15"/>
      <c r="D57" s="155">
        <f>SUM(D58:D59)</f>
        <v>155599040</v>
      </c>
      <c r="E57" s="155">
        <f>SUM(E58:E59)</f>
        <v>143636569</v>
      </c>
      <c r="F57" s="362"/>
      <c r="G57" s="362"/>
      <c r="H57" s="362"/>
      <c r="I57" s="350">
        <f>SUM(I58:I59)</f>
        <v>299235609</v>
      </c>
    </row>
    <row r="58" spans="1:9">
      <c r="A58" s="11"/>
      <c r="B58" s="141" t="s">
        <v>44</v>
      </c>
      <c r="C58" s="15"/>
      <c r="D58" s="168">
        <v>80790138</v>
      </c>
      <c r="E58" s="168"/>
      <c r="F58" s="361"/>
      <c r="G58" s="361"/>
      <c r="H58" s="361"/>
      <c r="I58" s="353">
        <f>SUM(D58:F58)</f>
        <v>80790138</v>
      </c>
    </row>
    <row r="59" spans="1:9">
      <c r="A59" s="11"/>
      <c r="B59" s="141" t="s">
        <v>370</v>
      </c>
      <c r="C59" s="15"/>
      <c r="D59" s="168">
        <v>74808902</v>
      </c>
      <c r="E59" s="168">
        <v>143636569</v>
      </c>
      <c r="F59" s="361"/>
      <c r="G59" s="361"/>
      <c r="H59" s="361"/>
      <c r="I59" s="353">
        <f>SUM(D59:F59)</f>
        <v>218445471</v>
      </c>
    </row>
    <row r="60" spans="1:9" ht="5.25" customHeight="1">
      <c r="A60" s="11"/>
      <c r="B60" s="15"/>
      <c r="C60" s="15"/>
      <c r="D60" s="168"/>
      <c r="E60" s="168"/>
      <c r="F60" s="361"/>
      <c r="G60" s="361"/>
      <c r="H60" s="361"/>
      <c r="I60" s="350"/>
    </row>
    <row r="61" spans="1:9" ht="27.75" customHeight="1">
      <c r="A61" s="17"/>
      <c r="B61" s="786" t="s">
        <v>32</v>
      </c>
      <c r="C61" s="787"/>
      <c r="D61" s="155">
        <f>SUM(D62:D63)</f>
        <v>94790254</v>
      </c>
      <c r="E61" s="155"/>
      <c r="F61" s="362"/>
      <c r="G61" s="362"/>
      <c r="H61" s="362"/>
      <c r="I61" s="350">
        <f>SUM(I62:I63)</f>
        <v>94790254</v>
      </c>
    </row>
    <row r="62" spans="1:9">
      <c r="A62" s="142"/>
      <c r="B62" s="141" t="s">
        <v>47</v>
      </c>
      <c r="C62" s="15"/>
      <c r="D62" s="168">
        <v>39482026</v>
      </c>
      <c r="E62" s="168"/>
      <c r="F62" s="361"/>
      <c r="G62" s="361"/>
      <c r="H62" s="361"/>
      <c r="I62" s="353">
        <f>SUM(D62:F62)</f>
        <v>39482026</v>
      </c>
    </row>
    <row r="63" spans="1:9">
      <c r="A63" s="142"/>
      <c r="B63" s="141" t="s">
        <v>48</v>
      </c>
      <c r="C63" s="15"/>
      <c r="D63" s="168">
        <v>55308228</v>
      </c>
      <c r="E63" s="168"/>
      <c r="F63" s="361"/>
      <c r="G63" s="361"/>
      <c r="H63" s="361"/>
      <c r="I63" s="353">
        <f>SUM(D63:F63)</f>
        <v>55308228</v>
      </c>
    </row>
    <row r="64" spans="1:9" ht="3.75" customHeight="1">
      <c r="A64" s="142"/>
      <c r="B64" s="15"/>
      <c r="C64" s="15"/>
      <c r="D64" s="168"/>
      <c r="E64" s="168"/>
      <c r="F64" s="361"/>
      <c r="G64" s="361"/>
      <c r="H64" s="361"/>
      <c r="I64" s="350"/>
    </row>
    <row r="65" spans="1:12" ht="25.5" customHeight="1">
      <c r="A65" s="17"/>
      <c r="B65" s="786" t="s">
        <v>379</v>
      </c>
      <c r="C65" s="787"/>
      <c r="D65" s="155">
        <v>57818555</v>
      </c>
      <c r="E65" s="155">
        <v>72760798</v>
      </c>
      <c r="F65" s="361"/>
      <c r="G65" s="361"/>
      <c r="H65" s="361"/>
      <c r="I65" s="350">
        <f>SUM(D65:F65)</f>
        <v>130579353</v>
      </c>
    </row>
    <row r="66" spans="1:12" ht="7.5" customHeight="1">
      <c r="A66" s="17"/>
      <c r="B66" s="140"/>
      <c r="C66" s="15"/>
      <c r="D66" s="168"/>
      <c r="E66" s="168"/>
      <c r="F66" s="361"/>
      <c r="G66" s="361"/>
      <c r="H66" s="361"/>
      <c r="I66" s="350"/>
    </row>
    <row r="67" spans="1:12" ht="27" customHeight="1">
      <c r="A67" s="17"/>
      <c r="B67" s="786" t="s">
        <v>380</v>
      </c>
      <c r="C67" s="787"/>
      <c r="D67" s="168"/>
      <c r="E67" s="155">
        <v>227556499</v>
      </c>
      <c r="F67" s="361"/>
      <c r="G67" s="361"/>
      <c r="H67" s="361"/>
      <c r="I67" s="350">
        <f>SUM(D67:F67)</f>
        <v>227556499</v>
      </c>
    </row>
    <row r="68" spans="1:12" ht="3.75" customHeight="1">
      <c r="A68" s="17"/>
      <c r="B68" s="140"/>
      <c r="C68" s="15"/>
      <c r="D68" s="168"/>
      <c r="E68" s="168"/>
      <c r="F68" s="361"/>
      <c r="G68" s="361"/>
      <c r="H68" s="361"/>
      <c r="I68" s="350"/>
    </row>
    <row r="69" spans="1:12">
      <c r="A69" s="17"/>
      <c r="B69" s="12" t="s">
        <v>382</v>
      </c>
      <c r="C69" s="12"/>
      <c r="D69" s="155">
        <v>1561205045</v>
      </c>
      <c r="E69" s="155">
        <v>188027805</v>
      </c>
      <c r="F69" s="362"/>
      <c r="G69" s="362"/>
      <c r="H69" s="361"/>
      <c r="I69" s="350">
        <f>SUM(D69:F69)</f>
        <v>1749232850</v>
      </c>
    </row>
    <row r="70" spans="1:12" ht="25.5" customHeight="1">
      <c r="A70" s="11"/>
      <c r="B70" s="786" t="s">
        <v>371</v>
      </c>
      <c r="C70" s="787"/>
      <c r="D70" s="168"/>
      <c r="E70" s="362">
        <v>288000000</v>
      </c>
      <c r="F70" s="362"/>
      <c r="G70" s="362"/>
      <c r="H70" s="361"/>
      <c r="I70" s="350">
        <f>SUM(D70:F70)</f>
        <v>288000000</v>
      </c>
    </row>
    <row r="71" spans="1:12" ht="3.75" customHeight="1">
      <c r="A71" s="17"/>
      <c r="B71" s="15"/>
      <c r="C71" s="33"/>
      <c r="D71" s="344"/>
      <c r="E71" s="344"/>
      <c r="F71" s="344"/>
      <c r="G71" s="344"/>
      <c r="H71" s="344"/>
      <c r="I71" s="355"/>
    </row>
    <row r="72" spans="1:12" ht="15" customHeight="1">
      <c r="A72" s="19" t="s">
        <v>20</v>
      </c>
      <c r="B72" s="20"/>
      <c r="C72" s="20"/>
      <c r="D72" s="422">
        <f>SUM(D47+D49+D51+D55+D57+D61+D65+D67+D69+D70)</f>
        <v>7929339656</v>
      </c>
      <c r="E72" s="422">
        <f>SUM(E47+E49+E51+E55+E57+E61+E65+E67+E69+E70)</f>
        <v>1626498118</v>
      </c>
      <c r="F72" s="422">
        <f>SUM(F47+F49+F51+F55+F57+F61+F65+F67+F69+F70)</f>
        <v>0</v>
      </c>
      <c r="G72" s="422"/>
      <c r="H72" s="422">
        <f>SUM(H47+H49+H51+H55+H57+H61+H65+H67+H69+H70)</f>
        <v>0</v>
      </c>
      <c r="I72" s="360">
        <f>SUM(I47+I49+I51+I55+I57+I61+I65+I67+I69+I70)</f>
        <v>9555837774</v>
      </c>
    </row>
    <row r="73" spans="1:12" ht="3.75" customHeight="1" thickBot="1">
      <c r="A73" s="34"/>
      <c r="B73" s="23"/>
      <c r="C73" s="23"/>
      <c r="D73" s="423"/>
      <c r="E73" s="23"/>
      <c r="F73" s="423"/>
      <c r="G73" s="423"/>
      <c r="H73" s="423"/>
      <c r="I73" s="587"/>
    </row>
    <row r="74" spans="1:12" ht="3.75" customHeight="1" thickTop="1" thickBot="1">
      <c r="A74" s="12"/>
      <c r="B74" s="15"/>
      <c r="C74" s="15"/>
      <c r="D74" s="339"/>
      <c r="E74" s="15"/>
      <c r="F74" s="339"/>
      <c r="G74" s="339"/>
      <c r="H74" s="339"/>
      <c r="I74" s="352"/>
    </row>
    <row r="75" spans="1:12" ht="8.1" customHeight="1" thickTop="1">
      <c r="A75" s="37"/>
      <c r="B75" s="38"/>
      <c r="C75" s="38"/>
      <c r="D75" s="424"/>
      <c r="E75" s="38"/>
      <c r="F75" s="424"/>
      <c r="G75" s="424"/>
      <c r="H75" s="424"/>
      <c r="I75" s="588"/>
    </row>
    <row r="76" spans="1:12">
      <c r="A76" s="19" t="s">
        <v>244</v>
      </c>
      <c r="B76" s="40"/>
      <c r="C76" s="40"/>
      <c r="D76" s="422">
        <f t="shared" ref="D76:I76" si="3">SUM(D40,D72)</f>
        <v>15200317550</v>
      </c>
      <c r="E76" s="426">
        <f t="shared" si="3"/>
        <v>2185893936</v>
      </c>
      <c r="F76" s="422">
        <f t="shared" si="3"/>
        <v>37318506</v>
      </c>
      <c r="G76" s="426">
        <f t="shared" si="3"/>
        <v>6339996</v>
      </c>
      <c r="H76" s="422">
        <f t="shared" si="3"/>
        <v>1847662112</v>
      </c>
      <c r="I76" s="356">
        <f t="shared" si="3"/>
        <v>19277532100</v>
      </c>
    </row>
    <row r="77" spans="1:12" ht="8.1" customHeight="1" thickBot="1">
      <c r="A77" s="42"/>
      <c r="B77" s="43"/>
      <c r="C77" s="43"/>
      <c r="D77" s="425"/>
      <c r="E77" s="43"/>
      <c r="F77" s="425"/>
      <c r="G77" s="425"/>
      <c r="H77" s="425"/>
      <c r="I77" s="427"/>
    </row>
    <row r="78" spans="1:12" ht="13.8" thickTop="1">
      <c r="K78" s="429"/>
    </row>
    <row r="79" spans="1:12">
      <c r="K79" s="429"/>
      <c r="L79" s="608"/>
    </row>
    <row r="80" spans="1:12">
      <c r="K80" s="429"/>
      <c r="L80" s="608"/>
    </row>
    <row r="81" spans="9:12">
      <c r="I81" s="302"/>
      <c r="K81" s="429"/>
      <c r="L81" s="608"/>
    </row>
    <row r="82" spans="9:12">
      <c r="K82" s="429"/>
      <c r="L82" s="608"/>
    </row>
    <row r="83" spans="9:12">
      <c r="K83" s="429"/>
      <c r="L83" s="608"/>
    </row>
    <row r="84" spans="9:12">
      <c r="K84" s="429"/>
      <c r="L84" s="608"/>
    </row>
    <row r="85" spans="9:12">
      <c r="K85" s="429"/>
    </row>
    <row r="86" spans="9:12">
      <c r="K86" s="429"/>
    </row>
    <row r="87" spans="9:12">
      <c r="K87" s="429"/>
    </row>
  </sheetData>
  <mergeCells count="22">
    <mergeCell ref="B47:C47"/>
    <mergeCell ref="A2:I2"/>
    <mergeCell ref="H6:H8"/>
    <mergeCell ref="D6:D8"/>
    <mergeCell ref="E6:E8"/>
    <mergeCell ref="F6:F8"/>
    <mergeCell ref="B17:C17"/>
    <mergeCell ref="B18:C18"/>
    <mergeCell ref="B19:C19"/>
    <mergeCell ref="A1:I1"/>
    <mergeCell ref="A3:I3"/>
    <mergeCell ref="A4:I4"/>
    <mergeCell ref="A7:C7"/>
    <mergeCell ref="A16:C16"/>
    <mergeCell ref="G6:G8"/>
    <mergeCell ref="B70:C70"/>
    <mergeCell ref="B49:C49"/>
    <mergeCell ref="B51:C51"/>
    <mergeCell ref="B55:C55"/>
    <mergeCell ref="B61:C61"/>
    <mergeCell ref="B65:C65"/>
    <mergeCell ref="B67:C67"/>
  </mergeCells>
  <printOptions horizontalCentered="1"/>
  <pageMargins left="0.19685039370078741" right="0.19685039370078741" top="0.19685039370078741" bottom="0.19685039370078741" header="0.31496062992125984" footer="0.19685039370078741"/>
  <pageSetup scale="73" orientation="portrait" r:id="rId1"/>
  <headerFooter alignWithMargins="0">
    <oddFooter xml:space="preserve">&amp;R&amp;8
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6444"/>
  <sheetViews>
    <sheetView topLeftCell="A19" zoomScale="90" zoomScaleNormal="90" workbookViewId="0">
      <selection activeCell="E44" sqref="E44"/>
    </sheetView>
  </sheetViews>
  <sheetFormatPr baseColWidth="10" defaultRowHeight="13.2"/>
  <cols>
    <col min="1" max="1" width="2.88671875" customWidth="1"/>
    <col min="2" max="2" width="4.109375" customWidth="1"/>
    <col min="3" max="3" width="5.109375" customWidth="1"/>
    <col min="4" max="4" width="63" customWidth="1"/>
    <col min="5" max="5" width="16.6640625" customWidth="1"/>
    <col min="6" max="6" width="12.109375" customWidth="1"/>
    <col min="7" max="7" width="13.5546875" bestFit="1" customWidth="1"/>
    <col min="8" max="8" width="14.5546875" bestFit="1" customWidth="1"/>
  </cols>
  <sheetData>
    <row r="1" spans="1:8" ht="22.5" customHeight="1">
      <c r="A1" s="794" t="s">
        <v>91</v>
      </c>
      <c r="B1" s="794"/>
      <c r="C1" s="794"/>
      <c r="D1" s="794"/>
      <c r="E1" s="794"/>
      <c r="F1" s="794"/>
    </row>
    <row r="2" spans="1:8" ht="22.5" customHeight="1">
      <c r="A2" s="739" t="s">
        <v>484</v>
      </c>
      <c r="B2" s="739"/>
      <c r="C2" s="739"/>
      <c r="D2" s="739"/>
      <c r="E2" s="739"/>
      <c r="F2" s="739"/>
    </row>
    <row r="3" spans="1:8" ht="14.25" customHeight="1">
      <c r="A3" s="741" t="s">
        <v>696</v>
      </c>
      <c r="B3" s="741"/>
      <c r="C3" s="741"/>
      <c r="D3" s="741"/>
      <c r="E3" s="741"/>
      <c r="F3" s="741"/>
    </row>
    <row r="4" spans="1:8" ht="13.8">
      <c r="A4" s="795" t="s">
        <v>15</v>
      </c>
      <c r="B4" s="795"/>
      <c r="C4" s="795"/>
      <c r="D4" s="795"/>
      <c r="E4" s="795"/>
      <c r="F4" s="795"/>
    </row>
    <row r="5" spans="1:8" ht="13.8" thickBot="1">
      <c r="A5" s="45"/>
      <c r="B5" s="45"/>
      <c r="C5" s="45"/>
      <c r="D5" s="45"/>
      <c r="E5" s="45"/>
      <c r="F5" s="45"/>
    </row>
    <row r="6" spans="1:8" ht="15.75" customHeight="1" thickTop="1">
      <c r="A6" s="445" t="s">
        <v>275</v>
      </c>
      <c r="B6" s="446"/>
      <c r="C6" s="446"/>
      <c r="D6" s="447"/>
      <c r="E6" s="56"/>
      <c r="F6" s="57" t="s">
        <v>18</v>
      </c>
    </row>
    <row r="7" spans="1:8" ht="13.8">
      <c r="A7" s="448"/>
      <c r="B7" s="130" t="s">
        <v>695</v>
      </c>
      <c r="C7" s="130"/>
      <c r="D7" s="449"/>
      <c r="E7" s="59" t="s">
        <v>21</v>
      </c>
      <c r="F7" s="60" t="s">
        <v>22</v>
      </c>
      <c r="G7" s="9"/>
    </row>
    <row r="8" spans="1:8" ht="14.4" thickBot="1">
      <c r="A8" s="450"/>
      <c r="B8" s="451"/>
      <c r="C8" s="451" t="s">
        <v>724</v>
      </c>
      <c r="D8" s="452"/>
      <c r="E8" s="64"/>
      <c r="F8" s="65" t="s">
        <v>23</v>
      </c>
      <c r="G8" s="9"/>
    </row>
    <row r="9" spans="1:8" ht="5.25" customHeight="1" thickTop="1" thickBot="1">
      <c r="A9" s="66"/>
      <c r="B9" s="67"/>
      <c r="C9" s="68"/>
      <c r="D9" s="68"/>
      <c r="E9" s="69"/>
      <c r="F9" s="69"/>
      <c r="G9" s="9"/>
    </row>
    <row r="10" spans="1:8" ht="12.6" customHeight="1" thickTop="1">
      <c r="A10" s="70"/>
      <c r="B10" s="430"/>
      <c r="C10" s="71"/>
      <c r="D10" s="72"/>
      <c r="E10" s="73"/>
      <c r="F10" s="74"/>
      <c r="G10" s="9"/>
    </row>
    <row r="11" spans="1:8" ht="15" customHeight="1">
      <c r="A11" s="438">
        <v>1</v>
      </c>
      <c r="B11" s="439"/>
      <c r="C11" s="440"/>
      <c r="D11" s="441" t="s">
        <v>8</v>
      </c>
      <c r="E11" s="435">
        <f>E12+E15+E20+E30+E36+E40+E46+E32</f>
        <v>3219776411</v>
      </c>
      <c r="F11" s="436">
        <f>E11/E161*100</f>
        <v>16.702223055823623</v>
      </c>
      <c r="G11" s="121"/>
      <c r="H11" s="173"/>
    </row>
    <row r="12" spans="1:8" ht="15" customHeight="1">
      <c r="A12" s="76"/>
      <c r="B12" s="433">
        <v>1</v>
      </c>
      <c r="C12" s="146"/>
      <c r="D12" s="134" t="s">
        <v>694</v>
      </c>
      <c r="E12" s="124">
        <f>SUM(E13:E14)</f>
        <v>219870069</v>
      </c>
      <c r="F12" s="136"/>
      <c r="G12" s="10"/>
      <c r="H12" s="173"/>
    </row>
    <row r="13" spans="1:8" ht="15" customHeight="1">
      <c r="A13" s="76"/>
      <c r="B13" s="431"/>
      <c r="C13" s="146">
        <v>1</v>
      </c>
      <c r="D13" s="135" t="s">
        <v>566</v>
      </c>
      <c r="E13" s="127">
        <v>182862436</v>
      </c>
      <c r="F13" s="136"/>
      <c r="G13" s="10"/>
      <c r="H13" s="173"/>
    </row>
    <row r="14" spans="1:8" ht="15" customHeight="1">
      <c r="A14" s="76"/>
      <c r="B14" s="431"/>
      <c r="C14" s="146">
        <v>2</v>
      </c>
      <c r="D14" s="135" t="s">
        <v>567</v>
      </c>
      <c r="E14" s="127">
        <v>37007633</v>
      </c>
      <c r="F14" s="136"/>
      <c r="G14" s="10"/>
      <c r="H14" s="173"/>
    </row>
    <row r="15" spans="1:8" ht="15" customHeight="1">
      <c r="A15" s="76"/>
      <c r="B15" s="433">
        <v>2</v>
      </c>
      <c r="C15" s="146"/>
      <c r="D15" s="134" t="s">
        <v>66</v>
      </c>
      <c r="E15" s="124">
        <f>SUM(E16:E19)</f>
        <v>973236860</v>
      </c>
      <c r="F15" s="136"/>
      <c r="G15" s="10"/>
      <c r="H15" s="173"/>
    </row>
    <row r="16" spans="1:8" ht="15" customHeight="1">
      <c r="A16" s="76"/>
      <c r="B16" s="431"/>
      <c r="C16" s="146">
        <v>1</v>
      </c>
      <c r="D16" s="135" t="s">
        <v>574</v>
      </c>
      <c r="E16" s="127">
        <v>371833488</v>
      </c>
      <c r="F16" s="136"/>
      <c r="G16" s="10"/>
      <c r="H16" s="173"/>
    </row>
    <row r="17" spans="1:8" ht="15" customHeight="1">
      <c r="A17" s="76"/>
      <c r="B17" s="431"/>
      <c r="C17" s="146">
        <v>2</v>
      </c>
      <c r="D17" s="135" t="s">
        <v>568</v>
      </c>
      <c r="E17" s="127">
        <v>461804980</v>
      </c>
      <c r="F17" s="136"/>
      <c r="G17" s="10"/>
      <c r="H17" s="173"/>
    </row>
    <row r="18" spans="1:8" ht="15" customHeight="1">
      <c r="A18" s="76"/>
      <c r="B18" s="431"/>
      <c r="C18" s="146">
        <v>3</v>
      </c>
      <c r="D18" s="135" t="s">
        <v>573</v>
      </c>
      <c r="E18" s="127">
        <v>112632111</v>
      </c>
      <c r="F18" s="136"/>
      <c r="G18" s="10"/>
      <c r="H18" s="173"/>
    </row>
    <row r="19" spans="1:8" ht="15" customHeight="1">
      <c r="A19" s="76"/>
      <c r="B19" s="431"/>
      <c r="C19" s="146">
        <v>4</v>
      </c>
      <c r="D19" s="135" t="s">
        <v>572</v>
      </c>
      <c r="E19" s="127">
        <v>26966281</v>
      </c>
      <c r="F19" s="136"/>
      <c r="G19" s="10"/>
      <c r="H19" s="173"/>
    </row>
    <row r="20" spans="1:8" ht="15" customHeight="1">
      <c r="A20" s="76"/>
      <c r="B20" s="433">
        <v>3</v>
      </c>
      <c r="C20" s="146"/>
      <c r="D20" s="134" t="s">
        <v>697</v>
      </c>
      <c r="E20" s="124">
        <f>SUM(E21:E29)</f>
        <v>649850472</v>
      </c>
      <c r="F20" s="136"/>
      <c r="G20" s="10"/>
      <c r="H20" s="173"/>
    </row>
    <row r="21" spans="1:8" ht="15" customHeight="1">
      <c r="A21" s="76"/>
      <c r="B21" s="431"/>
      <c r="C21" s="146">
        <v>1</v>
      </c>
      <c r="D21" s="135" t="s">
        <v>569</v>
      </c>
      <c r="E21" s="127">
        <v>242267346</v>
      </c>
      <c r="F21" s="136"/>
      <c r="G21" s="10"/>
      <c r="H21" s="173"/>
    </row>
    <row r="22" spans="1:8" ht="15" customHeight="1">
      <c r="A22" s="76"/>
      <c r="B22" s="431"/>
      <c r="C22" s="146">
        <v>2</v>
      </c>
      <c r="D22" s="135" t="s">
        <v>571</v>
      </c>
      <c r="E22" s="127">
        <v>199714397</v>
      </c>
      <c r="F22" s="136"/>
      <c r="G22" s="10"/>
      <c r="H22" s="173"/>
    </row>
    <row r="23" spans="1:8" ht="15" customHeight="1">
      <c r="A23" s="76"/>
      <c r="B23" s="431"/>
      <c r="C23" s="146">
        <v>3</v>
      </c>
      <c r="D23" s="135" t="s">
        <v>570</v>
      </c>
      <c r="E23" s="127">
        <v>5468220</v>
      </c>
      <c r="F23" s="136"/>
      <c r="G23" s="10"/>
      <c r="H23" s="173"/>
    </row>
    <row r="24" spans="1:8" ht="15" customHeight="1">
      <c r="A24" s="76"/>
      <c r="B24" s="431"/>
      <c r="C24" s="146">
        <v>4</v>
      </c>
      <c r="D24" s="135" t="s">
        <v>575</v>
      </c>
      <c r="E24" s="127">
        <v>41611010</v>
      </c>
      <c r="F24" s="136"/>
      <c r="G24" s="10"/>
      <c r="H24" s="173"/>
    </row>
    <row r="25" spans="1:8" ht="15" customHeight="1">
      <c r="A25" s="76"/>
      <c r="B25" s="431"/>
      <c r="C25" s="146">
        <v>5</v>
      </c>
      <c r="D25" s="135" t="s">
        <v>576</v>
      </c>
      <c r="E25" s="127">
        <v>19337632</v>
      </c>
      <c r="F25" s="136"/>
      <c r="G25" s="10"/>
      <c r="H25" s="173"/>
    </row>
    <row r="26" spans="1:8" ht="15" customHeight="1">
      <c r="A26" s="76"/>
      <c r="B26" s="431"/>
      <c r="C26" s="146">
        <v>6</v>
      </c>
      <c r="D26" s="135" t="s">
        <v>577</v>
      </c>
      <c r="E26" s="127">
        <v>123916419</v>
      </c>
      <c r="F26" s="136"/>
      <c r="G26" s="10"/>
      <c r="H26" s="173"/>
    </row>
    <row r="27" spans="1:8" ht="15" customHeight="1">
      <c r="A27" s="76"/>
      <c r="B27" s="431"/>
      <c r="C27" s="146">
        <v>7</v>
      </c>
      <c r="D27" s="135" t="s">
        <v>578</v>
      </c>
      <c r="E27" s="127">
        <v>6584736</v>
      </c>
      <c r="F27" s="136"/>
      <c r="G27" s="10"/>
      <c r="H27" s="173"/>
    </row>
    <row r="28" spans="1:8" ht="15" customHeight="1">
      <c r="A28" s="76"/>
      <c r="B28" s="431"/>
      <c r="C28" s="146">
        <v>8</v>
      </c>
      <c r="D28" s="135" t="s">
        <v>579</v>
      </c>
      <c r="E28" s="127"/>
      <c r="F28" s="136"/>
      <c r="G28" s="10"/>
      <c r="H28" s="173"/>
    </row>
    <row r="29" spans="1:8" ht="15" customHeight="1">
      <c r="A29" s="76"/>
      <c r="B29" s="431"/>
      <c r="C29" s="146">
        <v>9</v>
      </c>
      <c r="D29" s="135" t="s">
        <v>580</v>
      </c>
      <c r="E29" s="127">
        <v>10950712</v>
      </c>
      <c r="F29" s="136"/>
      <c r="G29" s="10"/>
      <c r="H29" s="173"/>
    </row>
    <row r="30" spans="1:8" ht="15" customHeight="1">
      <c r="A30" s="76"/>
      <c r="B30" s="433">
        <v>4</v>
      </c>
      <c r="C30" s="77"/>
      <c r="D30" s="134" t="s">
        <v>67</v>
      </c>
      <c r="E30" s="124">
        <f>SUM(E31)</f>
        <v>0</v>
      </c>
      <c r="F30" s="136"/>
      <c r="G30" s="10"/>
      <c r="H30" s="173"/>
    </row>
    <row r="31" spans="1:8" ht="15" customHeight="1">
      <c r="A31" s="76"/>
      <c r="B31" s="431"/>
      <c r="C31" s="146">
        <v>1</v>
      </c>
      <c r="D31" s="135" t="s">
        <v>581</v>
      </c>
      <c r="E31" s="127"/>
      <c r="F31" s="136"/>
      <c r="G31" s="10"/>
      <c r="H31" s="173"/>
    </row>
    <row r="32" spans="1:8" ht="15" customHeight="1">
      <c r="A32" s="76"/>
      <c r="B32" s="433">
        <v>5</v>
      </c>
      <c r="C32" s="77"/>
      <c r="D32" s="134" t="s">
        <v>68</v>
      </c>
      <c r="E32" s="124">
        <f>SUM(E34:E35)</f>
        <v>259710827</v>
      </c>
      <c r="F32" s="137"/>
      <c r="G32" s="10"/>
      <c r="H32" s="173"/>
    </row>
    <row r="33" spans="1:8" ht="15" hidden="1" customHeight="1">
      <c r="A33" s="76"/>
      <c r="B33" s="431" t="s">
        <v>54</v>
      </c>
      <c r="C33" s="146"/>
      <c r="D33" s="135" t="s">
        <v>69</v>
      </c>
      <c r="E33" s="127"/>
      <c r="F33" s="136"/>
      <c r="G33" s="10"/>
      <c r="H33" s="173"/>
    </row>
    <row r="34" spans="1:8" ht="15" customHeight="1">
      <c r="A34" s="76"/>
      <c r="B34" s="431"/>
      <c r="C34" s="146">
        <v>1</v>
      </c>
      <c r="D34" s="135" t="s">
        <v>582</v>
      </c>
      <c r="E34" s="127">
        <v>242711278</v>
      </c>
      <c r="F34" s="136"/>
      <c r="G34" s="10"/>
      <c r="H34" s="173"/>
    </row>
    <row r="35" spans="1:8" ht="15" customHeight="1">
      <c r="A35" s="76"/>
      <c r="B35" s="431"/>
      <c r="C35" s="146">
        <v>2</v>
      </c>
      <c r="D35" s="135" t="s">
        <v>583</v>
      </c>
      <c r="E35" s="127">
        <v>16999549</v>
      </c>
      <c r="F35" s="136"/>
      <c r="G35" s="10"/>
      <c r="H35" s="173"/>
    </row>
    <row r="36" spans="1:8" ht="15" customHeight="1">
      <c r="A36" s="76"/>
      <c r="B36" s="433">
        <v>6</v>
      </c>
      <c r="C36" s="77"/>
      <c r="D36" s="134" t="s">
        <v>273</v>
      </c>
      <c r="E36" s="124">
        <f>SUM(E37:E39)</f>
        <v>0</v>
      </c>
      <c r="F36" s="136"/>
      <c r="G36" s="10"/>
      <c r="H36" s="173"/>
    </row>
    <row r="37" spans="1:8" ht="15" customHeight="1">
      <c r="A37" s="76"/>
      <c r="B37" s="433"/>
      <c r="C37" s="146">
        <v>1</v>
      </c>
      <c r="D37" s="135" t="s">
        <v>689</v>
      </c>
      <c r="E37" s="127">
        <v>0</v>
      </c>
      <c r="F37" s="136"/>
      <c r="G37" s="10"/>
      <c r="H37" s="173"/>
    </row>
    <row r="38" spans="1:8" ht="15" customHeight="1">
      <c r="A38" s="76"/>
      <c r="B38" s="433"/>
      <c r="C38" s="146">
        <v>2</v>
      </c>
      <c r="D38" s="135" t="s">
        <v>584</v>
      </c>
      <c r="E38" s="127">
        <v>0</v>
      </c>
      <c r="F38" s="136"/>
      <c r="G38" s="10"/>
      <c r="H38" s="173"/>
    </row>
    <row r="39" spans="1:8" ht="13.8" customHeight="1">
      <c r="A39" s="76"/>
      <c r="B39" s="431"/>
      <c r="C39" s="146">
        <v>3</v>
      </c>
      <c r="D39" s="133" t="s">
        <v>585</v>
      </c>
      <c r="E39" s="127">
        <v>0</v>
      </c>
      <c r="F39" s="136"/>
      <c r="G39" s="10"/>
      <c r="H39" s="173"/>
    </row>
    <row r="40" spans="1:8" ht="15" customHeight="1">
      <c r="A40" s="76"/>
      <c r="B40" s="433">
        <v>7</v>
      </c>
      <c r="C40" s="77"/>
      <c r="D40" s="134" t="s">
        <v>698</v>
      </c>
      <c r="E40" s="124">
        <f>SUM(E42:E45)</f>
        <v>812895454</v>
      </c>
      <c r="F40" s="136"/>
      <c r="G40" s="10"/>
      <c r="H40" s="173"/>
    </row>
    <row r="41" spans="1:8" ht="15" hidden="1" customHeight="1">
      <c r="A41" s="76"/>
      <c r="B41" s="431" t="s">
        <v>55</v>
      </c>
      <c r="C41" s="146"/>
      <c r="D41" s="135" t="s">
        <v>70</v>
      </c>
      <c r="E41" s="127"/>
      <c r="F41" s="136"/>
      <c r="G41" s="10"/>
      <c r="H41" s="173"/>
    </row>
    <row r="42" spans="1:8" ht="15" customHeight="1">
      <c r="A42" s="76"/>
      <c r="B42" s="431"/>
      <c r="C42" s="146">
        <v>1</v>
      </c>
      <c r="D42" s="135" t="s">
        <v>586</v>
      </c>
      <c r="E42" s="127">
        <v>550318808</v>
      </c>
      <c r="F42" s="136"/>
      <c r="G42" s="10"/>
      <c r="H42" s="173"/>
    </row>
    <row r="43" spans="1:8" ht="15" customHeight="1">
      <c r="A43" s="76"/>
      <c r="B43" s="431"/>
      <c r="C43" s="146">
        <v>2</v>
      </c>
      <c r="D43" s="135" t="s">
        <v>587</v>
      </c>
      <c r="E43" s="127">
        <v>104270823</v>
      </c>
      <c r="F43" s="136"/>
      <c r="G43" s="10"/>
      <c r="H43" s="173"/>
    </row>
    <row r="44" spans="1:8" ht="15" customHeight="1">
      <c r="A44" s="76"/>
      <c r="B44" s="431"/>
      <c r="C44" s="146">
        <v>3</v>
      </c>
      <c r="D44" s="135" t="s">
        <v>588</v>
      </c>
      <c r="E44" s="127">
        <v>14967898</v>
      </c>
      <c r="F44" s="136"/>
      <c r="G44" s="10"/>
      <c r="H44" s="173"/>
    </row>
    <row r="45" spans="1:8" ht="15" customHeight="1">
      <c r="A45" s="76"/>
      <c r="B45" s="431"/>
      <c r="C45" s="146">
        <v>4</v>
      </c>
      <c r="D45" s="135" t="s">
        <v>589</v>
      </c>
      <c r="E45" s="127">
        <v>143337925</v>
      </c>
      <c r="F45" s="136"/>
      <c r="G45" s="10"/>
      <c r="H45" s="173"/>
    </row>
    <row r="46" spans="1:8" ht="15" customHeight="1">
      <c r="A46" s="76"/>
      <c r="B46" s="433">
        <v>8</v>
      </c>
      <c r="C46" s="77"/>
      <c r="D46" s="134" t="s">
        <v>71</v>
      </c>
      <c r="E46" s="124">
        <f>SUM(E47:E51)</f>
        <v>304212729</v>
      </c>
      <c r="F46" s="136"/>
      <c r="G46" s="10"/>
      <c r="H46" s="173"/>
    </row>
    <row r="47" spans="1:8" ht="12" customHeight="1">
      <c r="A47" s="76"/>
      <c r="B47" s="432"/>
      <c r="C47" s="84">
        <v>1</v>
      </c>
      <c r="D47" s="132" t="s">
        <v>590</v>
      </c>
      <c r="E47" s="127">
        <v>74503833</v>
      </c>
      <c r="F47" s="136"/>
      <c r="G47" s="10"/>
      <c r="H47" s="173"/>
    </row>
    <row r="48" spans="1:8" ht="12" customHeight="1">
      <c r="A48" s="76"/>
      <c r="B48" s="432"/>
      <c r="C48" s="84">
        <v>2</v>
      </c>
      <c r="D48" s="132" t="s">
        <v>699</v>
      </c>
      <c r="E48" s="127">
        <v>0</v>
      </c>
      <c r="F48" s="136"/>
      <c r="G48" s="10"/>
      <c r="H48" s="173"/>
    </row>
    <row r="49" spans="1:8" ht="12" customHeight="1">
      <c r="A49" s="76"/>
      <c r="B49" s="432"/>
      <c r="C49" s="84">
        <v>3</v>
      </c>
      <c r="D49" s="132" t="s">
        <v>591</v>
      </c>
      <c r="E49" s="127">
        <v>0</v>
      </c>
      <c r="F49" s="136"/>
      <c r="G49" s="10"/>
      <c r="H49" s="173"/>
    </row>
    <row r="50" spans="1:8" ht="12" customHeight="1">
      <c r="A50" s="76"/>
      <c r="B50" s="432"/>
      <c r="C50" s="84">
        <v>4</v>
      </c>
      <c r="D50" s="132" t="s">
        <v>592</v>
      </c>
      <c r="E50" s="127">
        <v>26394239</v>
      </c>
      <c r="F50" s="136"/>
      <c r="G50" s="10"/>
      <c r="H50" s="173"/>
    </row>
    <row r="51" spans="1:8" ht="12" customHeight="1">
      <c r="A51" s="76"/>
      <c r="B51" s="432"/>
      <c r="C51" s="84">
        <v>5</v>
      </c>
      <c r="D51" s="132" t="s">
        <v>580</v>
      </c>
      <c r="E51" s="127">
        <v>203314657</v>
      </c>
      <c r="F51" s="136"/>
      <c r="G51" s="10"/>
      <c r="H51" s="173"/>
    </row>
    <row r="52" spans="1:8" ht="11.4" customHeight="1">
      <c r="A52" s="76"/>
      <c r="B52" s="432"/>
      <c r="C52" s="84"/>
      <c r="D52" s="132"/>
      <c r="E52" s="127"/>
      <c r="F52" s="136"/>
      <c r="G52" s="10"/>
      <c r="H52" s="173"/>
    </row>
    <row r="53" spans="1:8" ht="15" customHeight="1">
      <c r="A53" s="438">
        <v>2</v>
      </c>
      <c r="B53" s="442"/>
      <c r="C53" s="443"/>
      <c r="D53" s="441" t="s">
        <v>36</v>
      </c>
      <c r="E53" s="435">
        <f>E54+E61+E69+E75+E80+E87+E97</f>
        <v>11739325034</v>
      </c>
      <c r="F53" s="436">
        <f>E53/E161*100</f>
        <v>60.896410251600621</v>
      </c>
      <c r="G53" s="10"/>
      <c r="H53" s="173"/>
    </row>
    <row r="54" spans="1:8" ht="15" customHeight="1">
      <c r="A54" s="76"/>
      <c r="B54" s="433">
        <v>1</v>
      </c>
      <c r="C54" s="77"/>
      <c r="D54" s="134" t="s">
        <v>700</v>
      </c>
      <c r="E54" s="124">
        <f>SUM(E55:E60)</f>
        <v>45386332</v>
      </c>
      <c r="F54" s="136"/>
      <c r="G54" s="10"/>
      <c r="H54" s="173"/>
    </row>
    <row r="55" spans="1:8" ht="15" customHeight="1">
      <c r="A55" s="76"/>
      <c r="B55" s="433"/>
      <c r="C55" s="146">
        <v>1</v>
      </c>
      <c r="D55" s="135" t="s">
        <v>593</v>
      </c>
      <c r="E55" s="127">
        <v>1118637</v>
      </c>
      <c r="F55" s="136"/>
      <c r="G55" s="10"/>
      <c r="H55" s="173"/>
    </row>
    <row r="56" spans="1:8" ht="15" customHeight="1">
      <c r="A56" s="76"/>
      <c r="B56" s="433"/>
      <c r="C56" s="146">
        <v>2</v>
      </c>
      <c r="D56" s="135" t="s">
        <v>594</v>
      </c>
      <c r="E56" s="127">
        <v>0</v>
      </c>
      <c r="F56" s="136"/>
      <c r="G56" s="10"/>
      <c r="H56" s="173"/>
    </row>
    <row r="57" spans="1:8" ht="12" customHeight="1">
      <c r="A57" s="76"/>
      <c r="B57" s="433"/>
      <c r="C57" s="146">
        <v>3</v>
      </c>
      <c r="D57" s="655" t="s">
        <v>595</v>
      </c>
      <c r="E57" s="127">
        <v>0</v>
      </c>
      <c r="F57" s="136"/>
      <c r="G57" s="10"/>
      <c r="H57" s="173"/>
    </row>
    <row r="58" spans="1:8" ht="15" customHeight="1">
      <c r="A58" s="76"/>
      <c r="B58" s="431"/>
      <c r="C58" s="146">
        <v>4</v>
      </c>
      <c r="D58" s="135" t="s">
        <v>690</v>
      </c>
      <c r="E58" s="127">
        <v>917693</v>
      </c>
      <c r="F58" s="136"/>
      <c r="G58" s="10"/>
      <c r="H58" s="173"/>
    </row>
    <row r="59" spans="1:8" ht="15" customHeight="1">
      <c r="A59" s="76"/>
      <c r="B59" s="431"/>
      <c r="C59" s="146">
        <v>5</v>
      </c>
      <c r="D59" s="135" t="s">
        <v>596</v>
      </c>
      <c r="E59" s="127">
        <v>17721762</v>
      </c>
      <c r="F59" s="136"/>
      <c r="G59" s="10"/>
      <c r="H59" s="173"/>
    </row>
    <row r="60" spans="1:8" ht="16.8" customHeight="1" thickBot="1">
      <c r="A60" s="90"/>
      <c r="B60" s="542"/>
      <c r="C60" s="458">
        <v>6</v>
      </c>
      <c r="D60" s="459" t="s">
        <v>597</v>
      </c>
      <c r="E60" s="460">
        <v>25628240</v>
      </c>
      <c r="F60" s="461"/>
      <c r="G60" s="10"/>
      <c r="H60" s="173"/>
    </row>
    <row r="61" spans="1:8" ht="15" customHeight="1" thickTop="1">
      <c r="A61" s="76"/>
      <c r="B61" s="433">
        <v>2</v>
      </c>
      <c r="C61" s="77"/>
      <c r="D61" s="134" t="s">
        <v>72</v>
      </c>
      <c r="E61" s="124">
        <f>SUM(E62:E68)</f>
        <v>1101214702</v>
      </c>
      <c r="F61" s="136"/>
      <c r="G61" s="10"/>
      <c r="H61" s="173"/>
    </row>
    <row r="62" spans="1:8" ht="14.1" customHeight="1">
      <c r="A62" s="76"/>
      <c r="B62" s="431"/>
      <c r="C62" s="146">
        <v>1</v>
      </c>
      <c r="D62" s="135" t="s">
        <v>598</v>
      </c>
      <c r="E62" s="127">
        <v>625567376</v>
      </c>
      <c r="F62" s="136"/>
      <c r="G62" s="10"/>
      <c r="H62" s="173"/>
    </row>
    <row r="63" spans="1:8" ht="14.1" customHeight="1">
      <c r="A63" s="76"/>
      <c r="B63" s="431"/>
      <c r="C63" s="146">
        <v>2</v>
      </c>
      <c r="D63" s="135" t="s">
        <v>599</v>
      </c>
      <c r="E63" s="127">
        <v>72008108</v>
      </c>
      <c r="F63" s="136"/>
      <c r="G63" s="10"/>
      <c r="H63" s="173"/>
    </row>
    <row r="64" spans="1:8" ht="14.1" customHeight="1">
      <c r="A64" s="76"/>
      <c r="B64" s="431"/>
      <c r="C64" s="146">
        <v>3</v>
      </c>
      <c r="D64" s="135" t="s">
        <v>600</v>
      </c>
      <c r="E64" s="127">
        <v>249113530</v>
      </c>
      <c r="F64" s="136"/>
      <c r="G64" s="10"/>
      <c r="H64" s="173"/>
    </row>
    <row r="65" spans="1:8" ht="14.1" customHeight="1">
      <c r="A65" s="76"/>
      <c r="B65" s="431"/>
      <c r="C65" s="146">
        <v>4</v>
      </c>
      <c r="D65" s="135" t="s">
        <v>601</v>
      </c>
      <c r="E65" s="127">
        <v>45354665</v>
      </c>
      <c r="F65" s="136"/>
      <c r="G65" s="10"/>
      <c r="H65" s="173"/>
    </row>
    <row r="66" spans="1:8" ht="14.1" customHeight="1">
      <c r="A66" s="76"/>
      <c r="B66" s="431"/>
      <c r="C66" s="146">
        <v>5</v>
      </c>
      <c r="D66" s="135" t="s">
        <v>602</v>
      </c>
      <c r="E66" s="127">
        <v>109171023</v>
      </c>
      <c r="F66" s="136"/>
      <c r="G66" s="10"/>
      <c r="H66" s="173"/>
    </row>
    <row r="67" spans="1:8" ht="14.1" customHeight="1">
      <c r="A67" s="76"/>
      <c r="B67" s="431"/>
      <c r="C67" s="146">
        <v>6</v>
      </c>
      <c r="D67" s="135" t="s">
        <v>603</v>
      </c>
      <c r="E67" s="127">
        <v>0</v>
      </c>
      <c r="F67" s="136"/>
      <c r="G67" s="10"/>
      <c r="H67" s="173"/>
    </row>
    <row r="68" spans="1:8" ht="14.1" customHeight="1">
      <c r="A68" s="76"/>
      <c r="B68" s="431"/>
      <c r="C68" s="146">
        <v>7</v>
      </c>
      <c r="D68" s="135" t="s">
        <v>604</v>
      </c>
      <c r="E68" s="127">
        <v>0</v>
      </c>
      <c r="F68" s="136"/>
      <c r="G68" s="10"/>
      <c r="H68" s="173"/>
    </row>
    <row r="69" spans="1:8" ht="15" customHeight="1">
      <c r="A69" s="76"/>
      <c r="B69" s="433">
        <v>3</v>
      </c>
      <c r="C69" s="77"/>
      <c r="D69" s="134" t="s">
        <v>73</v>
      </c>
      <c r="E69" s="124">
        <f>SUM(E70:E74)</f>
        <v>2074280144</v>
      </c>
      <c r="F69" s="136"/>
      <c r="G69" s="10"/>
      <c r="H69" s="173"/>
    </row>
    <row r="70" spans="1:8" ht="15" customHeight="1">
      <c r="A70" s="76"/>
      <c r="B70" s="431"/>
      <c r="C70" s="146">
        <v>1</v>
      </c>
      <c r="D70" s="135" t="s">
        <v>605</v>
      </c>
      <c r="E70" s="127">
        <v>445583814</v>
      </c>
      <c r="F70" s="136"/>
      <c r="G70" s="10"/>
      <c r="H70" s="173"/>
    </row>
    <row r="71" spans="1:8" ht="15" customHeight="1">
      <c r="A71" s="76"/>
      <c r="B71" s="431"/>
      <c r="C71" s="146">
        <v>2</v>
      </c>
      <c r="D71" s="135" t="s">
        <v>606</v>
      </c>
      <c r="E71" s="127">
        <v>372299828</v>
      </c>
      <c r="F71" s="136"/>
      <c r="G71" s="10"/>
      <c r="H71" s="173"/>
    </row>
    <row r="72" spans="1:8" ht="15" customHeight="1">
      <c r="A72" s="76"/>
      <c r="B72" s="431"/>
      <c r="C72" s="146">
        <v>3</v>
      </c>
      <c r="D72" s="135" t="s">
        <v>607</v>
      </c>
      <c r="E72" s="127">
        <v>0</v>
      </c>
      <c r="F72" s="136"/>
      <c r="G72" s="10"/>
      <c r="H72" s="173"/>
    </row>
    <row r="73" spans="1:8" ht="15" customHeight="1">
      <c r="A73" s="76"/>
      <c r="B73" s="431"/>
      <c r="C73" s="146">
        <v>4</v>
      </c>
      <c r="D73" s="135" t="s">
        <v>608</v>
      </c>
      <c r="E73" s="127">
        <v>140489982</v>
      </c>
      <c r="F73" s="136"/>
      <c r="G73" s="10"/>
      <c r="H73" s="173"/>
    </row>
    <row r="74" spans="1:8" ht="15" customHeight="1">
      <c r="A74" s="76"/>
      <c r="B74" s="431"/>
      <c r="C74" s="146">
        <v>5</v>
      </c>
      <c r="D74" s="135" t="s">
        <v>609</v>
      </c>
      <c r="E74" s="127">
        <v>1115906520</v>
      </c>
      <c r="F74" s="136"/>
      <c r="G74" s="10"/>
      <c r="H74" s="173"/>
    </row>
    <row r="75" spans="1:8" ht="26.4">
      <c r="A75" s="76"/>
      <c r="B75" s="433">
        <v>4</v>
      </c>
      <c r="C75" s="77"/>
      <c r="D75" s="437" t="s">
        <v>701</v>
      </c>
      <c r="E75" s="124">
        <f>SUM(E76:E79)</f>
        <v>479055197</v>
      </c>
      <c r="F75" s="171"/>
      <c r="G75" s="10"/>
      <c r="H75" s="173"/>
    </row>
    <row r="76" spans="1:8" ht="13.8">
      <c r="A76" s="76"/>
      <c r="B76" s="431"/>
      <c r="C76" s="146">
        <v>1</v>
      </c>
      <c r="D76" s="147" t="s">
        <v>610</v>
      </c>
      <c r="E76" s="127">
        <v>268221763</v>
      </c>
      <c r="F76" s="171"/>
      <c r="G76" s="10"/>
      <c r="H76" s="173"/>
    </row>
    <row r="77" spans="1:8" ht="13.8">
      <c r="A77" s="76"/>
      <c r="B77" s="431"/>
      <c r="C77" s="146">
        <v>2</v>
      </c>
      <c r="D77" s="147" t="s">
        <v>611</v>
      </c>
      <c r="E77" s="127">
        <v>178003962</v>
      </c>
      <c r="F77" s="171"/>
      <c r="G77" s="10"/>
      <c r="H77" s="173"/>
    </row>
    <row r="78" spans="1:8" ht="13.8">
      <c r="A78" s="76"/>
      <c r="B78" s="431"/>
      <c r="C78" s="146">
        <v>3</v>
      </c>
      <c r="D78" s="147" t="s">
        <v>612</v>
      </c>
      <c r="E78" s="127">
        <v>32829472</v>
      </c>
      <c r="F78" s="171"/>
      <c r="G78" s="10"/>
      <c r="H78" s="173"/>
    </row>
    <row r="79" spans="1:8" ht="13.8">
      <c r="A79" s="76"/>
      <c r="B79" s="431"/>
      <c r="C79" s="146">
        <v>4</v>
      </c>
      <c r="D79" s="147" t="s">
        <v>613</v>
      </c>
      <c r="E79" s="127">
        <v>0</v>
      </c>
      <c r="F79" s="171"/>
      <c r="G79" s="10"/>
      <c r="H79" s="173"/>
    </row>
    <row r="80" spans="1:8" ht="15" customHeight="1">
      <c r="A80" s="76"/>
      <c r="B80" s="433">
        <v>5</v>
      </c>
      <c r="C80" s="77"/>
      <c r="D80" s="134" t="s">
        <v>702</v>
      </c>
      <c r="E80" s="124">
        <f>SUM(E81:E86)</f>
        <v>7257699592</v>
      </c>
      <c r="F80" s="136"/>
      <c r="G80" s="10"/>
      <c r="H80" s="173"/>
    </row>
    <row r="81" spans="1:8" ht="15" customHeight="1">
      <c r="A81" s="76"/>
      <c r="B81" s="431"/>
      <c r="C81" s="146">
        <v>1</v>
      </c>
      <c r="D81" s="135" t="s">
        <v>501</v>
      </c>
      <c r="E81" s="127">
        <v>4680932271</v>
      </c>
      <c r="F81" s="136"/>
      <c r="G81" s="10"/>
      <c r="H81" s="173"/>
    </row>
    <row r="82" spans="1:8" ht="15" customHeight="1">
      <c r="A82" s="76"/>
      <c r="B82" s="431"/>
      <c r="C82" s="146">
        <v>2</v>
      </c>
      <c r="D82" s="135" t="s">
        <v>614</v>
      </c>
      <c r="E82" s="127">
        <v>871492551</v>
      </c>
      <c r="F82" s="136"/>
      <c r="G82" s="10"/>
      <c r="H82" s="173"/>
    </row>
    <row r="83" spans="1:8" ht="15" customHeight="1">
      <c r="A83" s="76"/>
      <c r="B83" s="431"/>
      <c r="C83" s="146">
        <v>3</v>
      </c>
      <c r="D83" s="135" t="s">
        <v>615</v>
      </c>
      <c r="E83" s="127">
        <v>1177694982</v>
      </c>
      <c r="F83" s="136"/>
      <c r="G83" s="10"/>
      <c r="H83" s="173"/>
    </row>
    <row r="84" spans="1:8" ht="15" customHeight="1">
      <c r="A84" s="76"/>
      <c r="B84" s="431"/>
      <c r="C84" s="146">
        <v>4</v>
      </c>
      <c r="D84" s="135" t="s">
        <v>616</v>
      </c>
      <c r="E84" s="127">
        <v>23082138</v>
      </c>
      <c r="F84" s="136"/>
      <c r="G84" s="10"/>
      <c r="H84" s="173"/>
    </row>
    <row r="85" spans="1:8" ht="15" customHeight="1">
      <c r="A85" s="76"/>
      <c r="B85" s="431"/>
      <c r="C85" s="146">
        <v>5</v>
      </c>
      <c r="D85" s="135" t="s">
        <v>617</v>
      </c>
      <c r="E85" s="127">
        <v>73377159</v>
      </c>
      <c r="F85" s="136"/>
      <c r="G85" s="10"/>
      <c r="H85" s="173"/>
    </row>
    <row r="86" spans="1:8" ht="15" customHeight="1">
      <c r="A86" s="76"/>
      <c r="B86" s="431"/>
      <c r="C86" s="146">
        <v>6</v>
      </c>
      <c r="D86" s="135" t="s">
        <v>618</v>
      </c>
      <c r="E86" s="127">
        <v>431120491</v>
      </c>
      <c r="F86" s="136"/>
      <c r="G86" s="10"/>
      <c r="H86" s="173"/>
    </row>
    <row r="87" spans="1:8" ht="15" customHeight="1">
      <c r="A87" s="76"/>
      <c r="B87" s="433">
        <v>6</v>
      </c>
      <c r="C87" s="77"/>
      <c r="D87" s="134" t="s">
        <v>703</v>
      </c>
      <c r="E87" s="124">
        <f>SUM(E88:E96)</f>
        <v>623921022</v>
      </c>
      <c r="F87" s="136"/>
      <c r="G87" s="10"/>
      <c r="H87" s="173"/>
    </row>
    <row r="88" spans="1:8" ht="15" customHeight="1">
      <c r="A88" s="76"/>
      <c r="B88" s="433"/>
      <c r="C88" s="146">
        <v>1</v>
      </c>
      <c r="D88" s="135" t="s">
        <v>619</v>
      </c>
      <c r="E88" s="127">
        <v>0</v>
      </c>
      <c r="F88" s="136"/>
      <c r="G88" s="10"/>
      <c r="H88" s="173"/>
    </row>
    <row r="89" spans="1:8" ht="15" customHeight="1">
      <c r="A89" s="76"/>
      <c r="B89" s="433"/>
      <c r="C89" s="146">
        <v>2</v>
      </c>
      <c r="D89" s="135" t="s">
        <v>620</v>
      </c>
      <c r="E89" s="127">
        <v>56192580</v>
      </c>
      <c r="F89" s="136"/>
      <c r="G89" s="10"/>
      <c r="H89" s="173"/>
    </row>
    <row r="90" spans="1:8" ht="15" customHeight="1">
      <c r="A90" s="76"/>
      <c r="B90" s="433"/>
      <c r="C90" s="146">
        <v>3</v>
      </c>
      <c r="D90" s="135" t="s">
        <v>621</v>
      </c>
      <c r="E90" s="127">
        <v>0</v>
      </c>
      <c r="F90" s="136"/>
      <c r="G90" s="10"/>
      <c r="H90" s="173"/>
    </row>
    <row r="91" spans="1:8" ht="15" customHeight="1">
      <c r="A91" s="76"/>
      <c r="B91" s="433"/>
      <c r="C91" s="146">
        <v>4</v>
      </c>
      <c r="D91" s="135" t="s">
        <v>622</v>
      </c>
      <c r="E91" s="127">
        <v>0</v>
      </c>
      <c r="F91" s="136"/>
      <c r="G91" s="10"/>
      <c r="H91" s="173"/>
    </row>
    <row r="92" spans="1:8" ht="15" customHeight="1">
      <c r="A92" s="76"/>
      <c r="B92" s="433"/>
      <c r="C92" s="146">
        <v>5</v>
      </c>
      <c r="D92" s="135" t="s">
        <v>623</v>
      </c>
      <c r="E92" s="127">
        <v>0</v>
      </c>
      <c r="F92" s="136"/>
      <c r="G92" s="10"/>
      <c r="H92" s="173"/>
    </row>
    <row r="93" spans="1:8" ht="15" customHeight="1">
      <c r="A93" s="76"/>
      <c r="B93" s="433"/>
      <c r="C93" s="146">
        <v>6</v>
      </c>
      <c r="D93" s="135" t="s">
        <v>624</v>
      </c>
      <c r="E93" s="127">
        <v>0</v>
      </c>
      <c r="F93" s="136"/>
      <c r="G93" s="10"/>
      <c r="H93" s="173"/>
    </row>
    <row r="94" spans="1:8" ht="15" customHeight="1">
      <c r="A94" s="76"/>
      <c r="B94" s="431"/>
      <c r="C94" s="146">
        <v>7</v>
      </c>
      <c r="D94" s="135" t="s">
        <v>625</v>
      </c>
      <c r="E94" s="127">
        <v>1879193</v>
      </c>
      <c r="F94" s="136"/>
      <c r="G94" s="10"/>
      <c r="H94" s="173"/>
    </row>
    <row r="95" spans="1:8" ht="15" customHeight="1">
      <c r="A95" s="76"/>
      <c r="B95" s="431"/>
      <c r="C95" s="146">
        <v>8</v>
      </c>
      <c r="D95" s="135" t="s">
        <v>626</v>
      </c>
      <c r="E95" s="127">
        <v>300849249</v>
      </c>
      <c r="F95" s="136"/>
      <c r="G95" s="10"/>
      <c r="H95" s="173"/>
    </row>
    <row r="96" spans="1:8" ht="15" customHeight="1">
      <c r="A96" s="76"/>
      <c r="B96" s="431"/>
      <c r="C96" s="146">
        <v>9</v>
      </c>
      <c r="D96" s="135" t="s">
        <v>627</v>
      </c>
      <c r="E96" s="127">
        <v>265000000</v>
      </c>
      <c r="F96" s="136"/>
      <c r="G96" s="10"/>
      <c r="H96" s="173"/>
    </row>
    <row r="97" spans="1:8" ht="15" customHeight="1">
      <c r="A97" s="76"/>
      <c r="B97" s="433">
        <v>7</v>
      </c>
      <c r="C97" s="77"/>
      <c r="D97" s="134" t="s">
        <v>74</v>
      </c>
      <c r="E97" s="124">
        <f>SUM(E98)</f>
        <v>157768045</v>
      </c>
      <c r="F97" s="136"/>
      <c r="G97" s="10"/>
      <c r="H97" s="173"/>
    </row>
    <row r="98" spans="1:8" ht="12.75" customHeight="1">
      <c r="A98" s="76"/>
      <c r="B98" s="432"/>
      <c r="C98" s="84">
        <v>1</v>
      </c>
      <c r="D98" s="132" t="s">
        <v>628</v>
      </c>
      <c r="E98" s="127">
        <v>157768045</v>
      </c>
      <c r="F98" s="136"/>
      <c r="G98" s="10"/>
      <c r="H98" s="173"/>
    </row>
    <row r="99" spans="1:8" ht="9" customHeight="1">
      <c r="A99" s="76"/>
      <c r="B99" s="432"/>
      <c r="C99" s="84"/>
      <c r="D99" s="132"/>
      <c r="E99" s="127"/>
      <c r="F99" s="136"/>
      <c r="G99" s="10"/>
      <c r="H99" s="173"/>
    </row>
    <row r="100" spans="1:8" ht="15" customHeight="1">
      <c r="A100" s="438">
        <v>3</v>
      </c>
      <c r="B100" s="439"/>
      <c r="C100" s="440"/>
      <c r="D100" s="441" t="s">
        <v>704</v>
      </c>
      <c r="E100" s="435">
        <f>E101+E111+E118+E122+E129+E131+E134+E139+E104</f>
        <v>698454987</v>
      </c>
      <c r="F100" s="436">
        <f>E100/E161*100</f>
        <v>3.6231556164805974</v>
      </c>
      <c r="G100" s="10"/>
      <c r="H100" s="173"/>
    </row>
    <row r="101" spans="1:8" ht="24" customHeight="1">
      <c r="A101" s="76"/>
      <c r="B101" s="433">
        <v>1</v>
      </c>
      <c r="C101" s="77"/>
      <c r="D101" s="541" t="s">
        <v>705</v>
      </c>
      <c r="E101" s="124">
        <f>SUM(E102:E103)</f>
        <v>121613412</v>
      </c>
      <c r="F101" s="171"/>
      <c r="G101" s="10"/>
      <c r="H101" s="173"/>
    </row>
    <row r="102" spans="1:8" ht="13.8">
      <c r="A102" s="76"/>
      <c r="B102" s="431"/>
      <c r="C102" s="146">
        <v>1</v>
      </c>
      <c r="D102" s="656" t="s">
        <v>629</v>
      </c>
      <c r="E102" s="127">
        <v>120851682</v>
      </c>
      <c r="F102" s="171"/>
      <c r="G102" s="10"/>
      <c r="H102" s="173"/>
    </row>
    <row r="103" spans="1:8" ht="13.8">
      <c r="A103" s="76"/>
      <c r="B103" s="431"/>
      <c r="C103" s="146">
        <v>2</v>
      </c>
      <c r="D103" s="147" t="s">
        <v>630</v>
      </c>
      <c r="E103" s="127">
        <v>761730</v>
      </c>
      <c r="F103" s="171"/>
      <c r="G103" s="10"/>
      <c r="H103" s="173"/>
    </row>
    <row r="104" spans="1:8" ht="15" customHeight="1">
      <c r="A104" s="76"/>
      <c r="B104" s="433">
        <v>2</v>
      </c>
      <c r="C104" s="77"/>
      <c r="D104" s="134" t="s">
        <v>75</v>
      </c>
      <c r="E104" s="124">
        <f>SUM(E105:E110)</f>
        <v>228655782</v>
      </c>
      <c r="F104" s="136"/>
      <c r="G104" s="10"/>
      <c r="H104" s="173"/>
    </row>
    <row r="105" spans="1:8" ht="15" customHeight="1">
      <c r="A105" s="76"/>
      <c r="B105" s="431"/>
      <c r="C105" s="146">
        <v>1</v>
      </c>
      <c r="D105" s="135" t="s">
        <v>691</v>
      </c>
      <c r="E105" s="127">
        <v>165753226</v>
      </c>
      <c r="F105" s="136"/>
      <c r="G105" s="10"/>
      <c r="H105" s="173"/>
    </row>
    <row r="106" spans="1:8" ht="15" customHeight="1">
      <c r="A106" s="76"/>
      <c r="B106" s="431"/>
      <c r="C106" s="146">
        <v>2</v>
      </c>
      <c r="D106" s="135" t="s">
        <v>631</v>
      </c>
      <c r="E106" s="127">
        <v>7261837</v>
      </c>
      <c r="F106" s="136"/>
      <c r="G106" s="10"/>
      <c r="H106" s="173"/>
    </row>
    <row r="107" spans="1:8" ht="15" customHeight="1" thickBot="1">
      <c r="A107" s="90"/>
      <c r="B107" s="542"/>
      <c r="C107" s="458">
        <v>3</v>
      </c>
      <c r="D107" s="459" t="s">
        <v>632</v>
      </c>
      <c r="E107" s="460">
        <v>55640719</v>
      </c>
      <c r="F107" s="461"/>
      <c r="G107" s="10"/>
      <c r="H107" s="173"/>
    </row>
    <row r="108" spans="1:8" ht="15" customHeight="1" thickTop="1">
      <c r="A108" s="76"/>
      <c r="B108" s="431"/>
      <c r="C108" s="146">
        <v>4</v>
      </c>
      <c r="D108" s="135" t="s">
        <v>633</v>
      </c>
      <c r="E108" s="127">
        <v>0</v>
      </c>
      <c r="F108" s="136"/>
      <c r="G108" s="10"/>
      <c r="H108" s="173"/>
    </row>
    <row r="109" spans="1:8" ht="15" customHeight="1">
      <c r="A109" s="76"/>
      <c r="B109" s="431"/>
      <c r="C109" s="146">
        <v>5</v>
      </c>
      <c r="D109" s="135" t="s">
        <v>706</v>
      </c>
      <c r="E109" s="127">
        <v>0</v>
      </c>
      <c r="F109" s="136"/>
      <c r="G109" s="10"/>
      <c r="H109" s="173"/>
    </row>
    <row r="110" spans="1:8" ht="15" customHeight="1">
      <c r="A110" s="76"/>
      <c r="B110" s="431"/>
      <c r="C110" s="146">
        <v>6</v>
      </c>
      <c r="D110" s="135" t="s">
        <v>634</v>
      </c>
      <c r="E110" s="127">
        <v>0</v>
      </c>
      <c r="F110" s="136"/>
      <c r="G110" s="10"/>
      <c r="H110" s="173"/>
    </row>
    <row r="111" spans="1:8" ht="15" customHeight="1">
      <c r="A111" s="76"/>
      <c r="B111" s="433">
        <v>3</v>
      </c>
      <c r="C111" s="77"/>
      <c r="D111" s="134" t="s">
        <v>76</v>
      </c>
      <c r="E111" s="124">
        <f>SUM(E112:E117)</f>
        <v>20226055</v>
      </c>
      <c r="F111" s="136"/>
      <c r="G111" s="10"/>
      <c r="H111" s="173"/>
    </row>
    <row r="112" spans="1:8" ht="15" customHeight="1">
      <c r="A112" s="76"/>
      <c r="B112" s="431"/>
      <c r="C112" s="146">
        <v>1</v>
      </c>
      <c r="D112" s="135" t="s">
        <v>725</v>
      </c>
      <c r="E112" s="127">
        <v>0</v>
      </c>
      <c r="F112" s="136"/>
      <c r="G112" s="10"/>
      <c r="H112" s="173"/>
    </row>
    <row r="113" spans="1:8" ht="15" customHeight="1">
      <c r="A113" s="76"/>
      <c r="B113" s="431"/>
      <c r="C113" s="146">
        <v>2</v>
      </c>
      <c r="D113" s="135" t="s">
        <v>726</v>
      </c>
      <c r="E113" s="127">
        <v>0</v>
      </c>
      <c r="F113" s="136"/>
      <c r="G113" s="10"/>
      <c r="H113" s="173"/>
    </row>
    <row r="114" spans="1:8" ht="15" customHeight="1">
      <c r="A114" s="76"/>
      <c r="B114" s="431"/>
      <c r="C114" s="146">
        <v>3</v>
      </c>
      <c r="D114" s="135" t="s">
        <v>635</v>
      </c>
      <c r="E114" s="127">
        <v>0</v>
      </c>
      <c r="F114" s="136"/>
      <c r="G114" s="10"/>
      <c r="H114" s="173"/>
    </row>
    <row r="115" spans="1:8" ht="15" customHeight="1">
      <c r="A115" s="76"/>
      <c r="B115" s="431"/>
      <c r="C115" s="146">
        <v>4</v>
      </c>
      <c r="D115" s="135" t="s">
        <v>636</v>
      </c>
      <c r="E115" s="127">
        <v>0</v>
      </c>
      <c r="F115" s="136"/>
      <c r="G115" s="10"/>
      <c r="H115" s="173"/>
    </row>
    <row r="116" spans="1:8" ht="15" customHeight="1">
      <c r="A116" s="76"/>
      <c r="B116" s="431"/>
      <c r="C116" s="146">
        <v>5</v>
      </c>
      <c r="D116" s="135" t="s">
        <v>637</v>
      </c>
      <c r="E116" s="127">
        <v>20226055</v>
      </c>
      <c r="F116" s="136"/>
      <c r="G116" s="10"/>
      <c r="H116" s="173"/>
    </row>
    <row r="117" spans="1:8" ht="15" customHeight="1">
      <c r="A117" s="76"/>
      <c r="B117" s="431"/>
      <c r="C117" s="146">
        <v>6</v>
      </c>
      <c r="D117" s="135" t="s">
        <v>638</v>
      </c>
      <c r="E117" s="127">
        <v>0</v>
      </c>
      <c r="F117" s="136"/>
      <c r="G117" s="10"/>
      <c r="H117" s="173"/>
    </row>
    <row r="118" spans="1:8" ht="15" customHeight="1">
      <c r="A118" s="76"/>
      <c r="B118" s="433">
        <v>4</v>
      </c>
      <c r="C118" s="77"/>
      <c r="D118" s="134" t="s">
        <v>707</v>
      </c>
      <c r="E118" s="124">
        <f>SUM(E119:E121)</f>
        <v>0</v>
      </c>
      <c r="F118" s="136"/>
      <c r="G118" s="10"/>
      <c r="H118" s="173"/>
    </row>
    <row r="119" spans="1:8" ht="12.6" customHeight="1">
      <c r="A119" s="76"/>
      <c r="B119" s="431"/>
      <c r="C119" s="146">
        <v>1</v>
      </c>
      <c r="D119" s="135" t="s">
        <v>708</v>
      </c>
      <c r="E119" s="127">
        <v>0</v>
      </c>
      <c r="F119" s="136"/>
      <c r="G119" s="10"/>
      <c r="H119" s="173"/>
    </row>
    <row r="120" spans="1:8" ht="15" customHeight="1">
      <c r="A120" s="76"/>
      <c r="B120" s="431"/>
      <c r="C120" s="146">
        <v>2</v>
      </c>
      <c r="D120" s="135" t="s">
        <v>639</v>
      </c>
      <c r="E120" s="127">
        <v>0</v>
      </c>
      <c r="F120" s="136"/>
      <c r="G120" s="10"/>
      <c r="H120" s="173"/>
    </row>
    <row r="121" spans="1:8" ht="15" customHeight="1">
      <c r="A121" s="76"/>
      <c r="B121" s="431"/>
      <c r="C121" s="146">
        <v>3</v>
      </c>
      <c r="D121" s="135" t="s">
        <v>640</v>
      </c>
      <c r="E121" s="127">
        <v>0</v>
      </c>
      <c r="F121" s="136"/>
      <c r="G121" s="10"/>
      <c r="H121" s="173"/>
    </row>
    <row r="122" spans="1:8" ht="15" customHeight="1">
      <c r="A122" s="76"/>
      <c r="B122" s="433">
        <v>5</v>
      </c>
      <c r="C122" s="77"/>
      <c r="D122" s="134" t="s">
        <v>272</v>
      </c>
      <c r="E122" s="124">
        <f>SUM(E123:E128)</f>
        <v>9206154</v>
      </c>
      <c r="F122" s="136"/>
      <c r="G122" s="10"/>
      <c r="H122" s="173"/>
    </row>
    <row r="123" spans="1:8" ht="15" customHeight="1">
      <c r="A123" s="76"/>
      <c r="B123" s="431"/>
      <c r="C123" s="146">
        <v>1</v>
      </c>
      <c r="D123" s="135" t="s">
        <v>641</v>
      </c>
      <c r="E123" s="127">
        <v>9206154</v>
      </c>
      <c r="F123" s="136"/>
      <c r="G123" s="10"/>
      <c r="H123" s="173"/>
    </row>
    <row r="124" spans="1:8" ht="15" customHeight="1">
      <c r="A124" s="76"/>
      <c r="B124" s="431"/>
      <c r="C124" s="146">
        <v>2</v>
      </c>
      <c r="D124" s="135" t="s">
        <v>642</v>
      </c>
      <c r="E124" s="127">
        <v>0</v>
      </c>
      <c r="F124" s="136"/>
      <c r="G124" s="10"/>
      <c r="H124" s="173"/>
    </row>
    <row r="125" spans="1:8" ht="15" customHeight="1">
      <c r="A125" s="76"/>
      <c r="B125" s="431"/>
      <c r="C125" s="146">
        <v>3</v>
      </c>
      <c r="D125" s="135" t="s">
        <v>643</v>
      </c>
      <c r="E125" s="127">
        <v>0</v>
      </c>
      <c r="F125" s="136"/>
      <c r="G125" s="10"/>
      <c r="H125" s="173"/>
    </row>
    <row r="126" spans="1:8" ht="15" customHeight="1">
      <c r="A126" s="76"/>
      <c r="B126" s="431"/>
      <c r="C126" s="146">
        <v>4</v>
      </c>
      <c r="D126" s="135" t="s">
        <v>709</v>
      </c>
      <c r="E126" s="127">
        <v>0</v>
      </c>
      <c r="F126" s="136"/>
      <c r="G126" s="10"/>
      <c r="H126" s="173"/>
    </row>
    <row r="127" spans="1:8" ht="15.6" customHeight="1">
      <c r="A127" s="76"/>
      <c r="B127" s="431"/>
      <c r="C127" s="146">
        <v>5</v>
      </c>
      <c r="D127" s="133" t="s">
        <v>644</v>
      </c>
      <c r="E127" s="127">
        <v>0</v>
      </c>
      <c r="F127" s="136"/>
      <c r="G127" s="10"/>
      <c r="H127" s="173"/>
    </row>
    <row r="128" spans="1:8" ht="16.5" customHeight="1">
      <c r="A128" s="76"/>
      <c r="B128" s="431"/>
      <c r="C128" s="146">
        <v>6</v>
      </c>
      <c r="D128" s="133" t="s">
        <v>645</v>
      </c>
      <c r="E128" s="127">
        <v>0</v>
      </c>
      <c r="F128" s="136"/>
      <c r="G128" s="10"/>
      <c r="H128" s="173"/>
    </row>
    <row r="129" spans="1:8" ht="15" customHeight="1">
      <c r="A129" s="76"/>
      <c r="B129" s="433">
        <v>6</v>
      </c>
      <c r="C129" s="77"/>
      <c r="D129" s="134" t="s">
        <v>77</v>
      </c>
      <c r="E129" s="124">
        <f>SUM(E130)</f>
        <v>208062067</v>
      </c>
      <c r="F129" s="136"/>
      <c r="G129" s="10"/>
      <c r="H129" s="173"/>
    </row>
    <row r="130" spans="1:8" ht="15" customHeight="1">
      <c r="A130" s="76"/>
      <c r="B130" s="431"/>
      <c r="C130" s="146">
        <v>1</v>
      </c>
      <c r="D130" s="135" t="s">
        <v>646</v>
      </c>
      <c r="E130" s="127">
        <v>208062067</v>
      </c>
      <c r="F130" s="136"/>
      <c r="G130" s="10"/>
      <c r="H130" s="173"/>
    </row>
    <row r="131" spans="1:8" ht="15" customHeight="1">
      <c r="A131" s="76"/>
      <c r="B131" s="433">
        <v>7</v>
      </c>
      <c r="C131" s="77"/>
      <c r="D131" s="134" t="s">
        <v>78</v>
      </c>
      <c r="E131" s="124">
        <f>SUM(E132:E133)</f>
        <v>91543121</v>
      </c>
      <c r="F131" s="136"/>
      <c r="G131" s="10"/>
      <c r="H131" s="173"/>
    </row>
    <row r="132" spans="1:8" ht="15" customHeight="1">
      <c r="A132" s="76"/>
      <c r="B132" s="431"/>
      <c r="C132" s="146">
        <v>1</v>
      </c>
      <c r="D132" s="133" t="s">
        <v>693</v>
      </c>
      <c r="E132" s="127">
        <v>91543121</v>
      </c>
      <c r="F132" s="136"/>
      <c r="G132" s="10"/>
      <c r="H132" s="173"/>
    </row>
    <row r="133" spans="1:8" ht="15" customHeight="1">
      <c r="A133" s="76"/>
      <c r="B133" s="431"/>
      <c r="C133" s="146">
        <v>2</v>
      </c>
      <c r="D133" s="133" t="s">
        <v>692</v>
      </c>
      <c r="E133" s="127">
        <v>0</v>
      </c>
      <c r="F133" s="136"/>
      <c r="G133" s="10"/>
      <c r="H133" s="173"/>
    </row>
    <row r="134" spans="1:8" ht="15" customHeight="1">
      <c r="A134" s="76"/>
      <c r="B134" s="433">
        <v>8</v>
      </c>
      <c r="C134" s="77"/>
      <c r="D134" s="444" t="s">
        <v>710</v>
      </c>
      <c r="E134" s="124">
        <f>SUM(E135:E138)</f>
        <v>4415025</v>
      </c>
      <c r="F134" s="136"/>
      <c r="G134" s="10"/>
      <c r="H134" s="173"/>
    </row>
    <row r="135" spans="1:8" ht="14.1" customHeight="1">
      <c r="A135" s="76"/>
      <c r="B135" s="431"/>
      <c r="C135" s="146">
        <v>1</v>
      </c>
      <c r="D135" s="133" t="s">
        <v>711</v>
      </c>
      <c r="E135" s="127">
        <v>0</v>
      </c>
      <c r="F135" s="136"/>
      <c r="G135" s="10"/>
      <c r="H135" s="173"/>
    </row>
    <row r="136" spans="1:8" ht="14.1" customHeight="1">
      <c r="A136" s="76"/>
      <c r="B136" s="431"/>
      <c r="C136" s="146">
        <v>2</v>
      </c>
      <c r="D136" s="133" t="s">
        <v>712</v>
      </c>
      <c r="E136" s="127">
        <v>0</v>
      </c>
      <c r="F136" s="136"/>
      <c r="G136" s="10"/>
      <c r="H136" s="173"/>
    </row>
    <row r="137" spans="1:8" ht="14.1" customHeight="1">
      <c r="A137" s="76"/>
      <c r="B137" s="431"/>
      <c r="C137" s="146">
        <v>3</v>
      </c>
      <c r="D137" s="133" t="s">
        <v>727</v>
      </c>
      <c r="E137" s="127">
        <v>0</v>
      </c>
      <c r="F137" s="136"/>
      <c r="G137" s="10"/>
      <c r="H137" s="173"/>
    </row>
    <row r="138" spans="1:8" ht="14.1" customHeight="1">
      <c r="A138" s="76"/>
      <c r="B138" s="431"/>
      <c r="C138" s="146">
        <v>4</v>
      </c>
      <c r="D138" s="133" t="s">
        <v>647</v>
      </c>
      <c r="E138" s="127">
        <v>4415025</v>
      </c>
      <c r="F138" s="136"/>
      <c r="G138" s="10"/>
      <c r="H138" s="173"/>
    </row>
    <row r="139" spans="1:8" ht="15" customHeight="1">
      <c r="A139" s="76"/>
      <c r="B139" s="433">
        <v>9</v>
      </c>
      <c r="C139" s="77"/>
      <c r="D139" s="134" t="s">
        <v>713</v>
      </c>
      <c r="E139" s="124">
        <f>SUM(E140:E142)</f>
        <v>14733371</v>
      </c>
      <c r="F139" s="136"/>
      <c r="G139" s="10"/>
      <c r="H139" s="173"/>
    </row>
    <row r="140" spans="1:8" ht="15" customHeight="1">
      <c r="A140" s="76"/>
      <c r="B140" s="433"/>
      <c r="C140" s="146">
        <v>1</v>
      </c>
      <c r="D140" s="135" t="s">
        <v>714</v>
      </c>
      <c r="E140" s="127">
        <v>0</v>
      </c>
      <c r="F140" s="136"/>
      <c r="G140" s="10"/>
      <c r="H140" s="173"/>
    </row>
    <row r="141" spans="1:8" ht="15" customHeight="1">
      <c r="A141" s="76"/>
      <c r="B141" s="431"/>
      <c r="C141" s="146">
        <v>2</v>
      </c>
      <c r="D141" s="135" t="s">
        <v>648</v>
      </c>
      <c r="E141" s="127">
        <v>13676691</v>
      </c>
      <c r="F141" s="136"/>
      <c r="G141" s="10"/>
      <c r="H141" s="173"/>
    </row>
    <row r="142" spans="1:8" ht="15" customHeight="1">
      <c r="A142" s="76"/>
      <c r="B142" s="431"/>
      <c r="C142" s="146">
        <v>3</v>
      </c>
      <c r="D142" s="135" t="s">
        <v>649</v>
      </c>
      <c r="E142" s="127">
        <v>1056680</v>
      </c>
      <c r="F142" s="136"/>
      <c r="G142" s="10"/>
      <c r="H142" s="173"/>
    </row>
    <row r="143" spans="1:8" ht="15" customHeight="1">
      <c r="A143" s="438">
        <v>4</v>
      </c>
      <c r="B143" s="439"/>
      <c r="C143" s="440"/>
      <c r="D143" s="441" t="s">
        <v>37</v>
      </c>
      <c r="E143" s="435">
        <f>E144+E147+E151+E156</f>
        <v>3619975668</v>
      </c>
      <c r="F143" s="436">
        <f>E143/E161*100</f>
        <v>18.778211076095161</v>
      </c>
      <c r="G143" s="10"/>
      <c r="H143" s="173"/>
    </row>
    <row r="144" spans="1:8" ht="27" customHeight="1">
      <c r="A144" s="88"/>
      <c r="B144" s="433">
        <v>1</v>
      </c>
      <c r="C144" s="77"/>
      <c r="D144" s="543" t="s">
        <v>79</v>
      </c>
      <c r="E144" s="124">
        <f>SUM(E145:E146)</f>
        <v>195252265</v>
      </c>
      <c r="F144" s="171"/>
      <c r="G144" s="10"/>
      <c r="H144" s="173"/>
    </row>
    <row r="145" spans="1:10" ht="15" customHeight="1">
      <c r="A145" s="88"/>
      <c r="B145" s="431"/>
      <c r="C145" s="146">
        <v>1</v>
      </c>
      <c r="D145" s="655" t="s">
        <v>651</v>
      </c>
      <c r="E145" s="127">
        <v>195252265</v>
      </c>
      <c r="F145" s="171"/>
      <c r="G145" s="10"/>
      <c r="H145" s="173"/>
    </row>
    <row r="146" spans="1:10" ht="15" customHeight="1">
      <c r="A146" s="88"/>
      <c r="B146" s="431"/>
      <c r="C146" s="146">
        <v>2</v>
      </c>
      <c r="D146" s="135" t="s">
        <v>650</v>
      </c>
      <c r="E146" s="127">
        <v>0</v>
      </c>
      <c r="F146" s="171"/>
      <c r="G146" s="10"/>
      <c r="H146" s="173"/>
    </row>
    <row r="147" spans="1:10" ht="26.25" customHeight="1">
      <c r="A147" s="88"/>
      <c r="B147" s="433">
        <v>2</v>
      </c>
      <c r="C147" s="77"/>
      <c r="D147" s="134" t="s">
        <v>715</v>
      </c>
      <c r="E147" s="124">
        <f>SUM(E148:E150)</f>
        <v>3350723403</v>
      </c>
      <c r="F147" s="171"/>
      <c r="G147" s="10"/>
      <c r="H147" s="173"/>
      <c r="J147" s="174"/>
    </row>
    <row r="148" spans="1:10" ht="18" customHeight="1">
      <c r="A148" s="88"/>
      <c r="B148" s="431"/>
      <c r="C148" s="146">
        <v>1</v>
      </c>
      <c r="D148" s="133" t="s">
        <v>652</v>
      </c>
      <c r="E148" s="127">
        <v>290679187</v>
      </c>
      <c r="F148" s="171"/>
      <c r="G148" s="10"/>
      <c r="H148" s="173"/>
      <c r="J148" s="174"/>
    </row>
    <row r="149" spans="1:10" ht="18" customHeight="1">
      <c r="A149" s="88"/>
      <c r="B149" s="431"/>
      <c r="C149" s="146">
        <v>2</v>
      </c>
      <c r="D149" s="133" t="s">
        <v>653</v>
      </c>
      <c r="E149" s="127">
        <v>1847662112</v>
      </c>
      <c r="F149" s="171"/>
      <c r="G149" s="10"/>
      <c r="H149" s="605"/>
      <c r="I149" s="606"/>
      <c r="J149" s="174"/>
    </row>
    <row r="150" spans="1:10" ht="18" customHeight="1">
      <c r="A150" s="88"/>
      <c r="B150" s="431"/>
      <c r="C150" s="146">
        <v>3</v>
      </c>
      <c r="D150" s="133" t="s">
        <v>654</v>
      </c>
      <c r="E150" s="127">
        <v>1212382104</v>
      </c>
      <c r="F150" s="171"/>
      <c r="G150" s="10"/>
      <c r="H150" s="607"/>
      <c r="I150" s="607"/>
      <c r="J150" s="174"/>
    </row>
    <row r="151" spans="1:10" ht="18" customHeight="1">
      <c r="A151" s="88"/>
      <c r="B151" s="433">
        <v>3</v>
      </c>
      <c r="C151" s="77"/>
      <c r="D151" s="444" t="s">
        <v>274</v>
      </c>
      <c r="E151" s="124">
        <f>SUM(E152:E155)</f>
        <v>0</v>
      </c>
      <c r="F151" s="171"/>
      <c r="G151" s="10"/>
      <c r="H151" s="607"/>
      <c r="I151" s="607"/>
      <c r="J151" s="174"/>
    </row>
    <row r="152" spans="1:10" ht="15" customHeight="1" thickBot="1">
      <c r="A152" s="463"/>
      <c r="B152" s="542"/>
      <c r="C152" s="458">
        <v>1</v>
      </c>
      <c r="D152" s="670" t="s">
        <v>655</v>
      </c>
      <c r="E152" s="460">
        <v>0</v>
      </c>
      <c r="F152" s="462"/>
      <c r="G152" s="10"/>
      <c r="H152" s="607"/>
      <c r="I152" s="607"/>
      <c r="J152" s="174"/>
    </row>
    <row r="153" spans="1:10" ht="15" customHeight="1" thickTop="1">
      <c r="A153" s="88"/>
      <c r="B153" s="431"/>
      <c r="C153" s="146">
        <v>2</v>
      </c>
      <c r="D153" s="135" t="s">
        <v>656</v>
      </c>
      <c r="E153" s="127">
        <v>0</v>
      </c>
      <c r="F153" s="171"/>
      <c r="G153" s="10"/>
      <c r="H153" s="607"/>
      <c r="I153" s="607"/>
      <c r="J153" s="174"/>
    </row>
    <row r="154" spans="1:10" ht="15" customHeight="1">
      <c r="A154" s="88"/>
      <c r="B154" s="431"/>
      <c r="C154" s="146">
        <v>3</v>
      </c>
      <c r="D154" s="135" t="s">
        <v>657</v>
      </c>
      <c r="E154" s="127">
        <v>0</v>
      </c>
      <c r="F154" s="171"/>
      <c r="G154" s="10"/>
      <c r="H154" s="607"/>
      <c r="I154" s="607"/>
      <c r="J154" s="174"/>
    </row>
    <row r="155" spans="1:10" ht="19.8" customHeight="1">
      <c r="A155" s="88"/>
      <c r="B155" s="431"/>
      <c r="C155" s="146">
        <v>4</v>
      </c>
      <c r="D155" s="133" t="s">
        <v>658</v>
      </c>
      <c r="E155" s="127">
        <v>0</v>
      </c>
      <c r="F155" s="171"/>
      <c r="G155" s="10"/>
      <c r="H155" s="607"/>
      <c r="I155" s="607"/>
      <c r="J155" s="174"/>
    </row>
    <row r="156" spans="1:10" ht="15" customHeight="1">
      <c r="A156" s="88"/>
      <c r="B156" s="433">
        <v>4</v>
      </c>
      <c r="C156" s="77"/>
      <c r="D156" s="134" t="s">
        <v>80</v>
      </c>
      <c r="E156" s="124">
        <f>SUM(E157)</f>
        <v>74000000</v>
      </c>
      <c r="F156" s="136"/>
      <c r="G156" s="10"/>
      <c r="H156" s="607"/>
      <c r="I156" s="607"/>
    </row>
    <row r="157" spans="1:10" ht="15" customHeight="1">
      <c r="A157" s="88"/>
      <c r="B157" s="431"/>
      <c r="C157" s="146">
        <v>1</v>
      </c>
      <c r="D157" s="135" t="s">
        <v>716</v>
      </c>
      <c r="E157" s="127">
        <v>74000000</v>
      </c>
      <c r="F157" s="136"/>
      <c r="G157" s="10"/>
      <c r="H157" s="607"/>
      <c r="I157" s="607"/>
    </row>
    <row r="158" spans="1:10" ht="12" customHeight="1" thickBot="1">
      <c r="A158" s="90"/>
      <c r="B158" s="434"/>
      <c r="C158" s="91"/>
      <c r="D158" s="92"/>
      <c r="E158" s="138"/>
      <c r="F158" s="139"/>
      <c r="G158" s="122"/>
      <c r="H158" s="607"/>
      <c r="I158" s="607"/>
    </row>
    <row r="159" spans="1:10" ht="8.1" customHeight="1" thickTop="1" thickBot="1">
      <c r="A159" s="105"/>
      <c r="B159" s="78"/>
      <c r="C159" s="78"/>
      <c r="D159" s="78"/>
      <c r="E159" s="98"/>
      <c r="F159" s="98"/>
      <c r="G159" s="9"/>
      <c r="H159" s="607"/>
      <c r="I159" s="607"/>
    </row>
    <row r="160" spans="1:10" ht="8.1" customHeight="1" thickTop="1">
      <c r="A160" s="106"/>
      <c r="B160" s="107"/>
      <c r="C160" s="107"/>
      <c r="D160" s="108"/>
      <c r="E160" s="109"/>
      <c r="F160" s="110"/>
      <c r="G160" s="9"/>
      <c r="H160" s="607"/>
      <c r="I160" s="607"/>
    </row>
    <row r="161" spans="1:9" ht="18" customHeight="1">
      <c r="A161" s="111"/>
      <c r="B161" s="112" t="s">
        <v>25</v>
      </c>
      <c r="C161" s="112"/>
      <c r="D161" s="129"/>
      <c r="E161" s="128">
        <f>SUM(E11+E53+E100+E143)</f>
        <v>19277532100</v>
      </c>
      <c r="F161" s="113">
        <f>F143+F100+F53+F11</f>
        <v>100</v>
      </c>
      <c r="G161" s="9"/>
      <c r="H161" s="607"/>
      <c r="I161" s="607"/>
    </row>
    <row r="162" spans="1:9" ht="8.1" customHeight="1" thickBot="1">
      <c r="A162" s="114"/>
      <c r="B162" s="115"/>
      <c r="C162" s="115"/>
      <c r="D162" s="116"/>
      <c r="E162" s="117"/>
      <c r="F162" s="118"/>
      <c r="G162" s="9"/>
      <c r="H162" s="607"/>
      <c r="I162" s="607"/>
    </row>
    <row r="163" spans="1:9" ht="13.8" thickTop="1">
      <c r="G163" s="9"/>
      <c r="H163" s="606"/>
      <c r="I163" s="606"/>
    </row>
    <row r="164" spans="1:9">
      <c r="E164" s="172"/>
      <c r="G164" s="9"/>
      <c r="H164" s="606"/>
      <c r="I164" s="606"/>
    </row>
    <row r="165" spans="1:9">
      <c r="E165" s="172"/>
      <c r="G165" s="9"/>
      <c r="H165" s="606"/>
      <c r="I165" s="606"/>
    </row>
    <row r="166" spans="1:9">
      <c r="G166" s="9"/>
      <c r="H166" s="606"/>
      <c r="I166" s="606"/>
    </row>
    <row r="167" spans="1:9">
      <c r="G167" s="9"/>
      <c r="H167" s="606"/>
      <c r="I167" s="606"/>
    </row>
    <row r="168" spans="1:9">
      <c r="G168" s="9"/>
      <c r="H168" s="606"/>
      <c r="I168" s="606"/>
    </row>
    <row r="169" spans="1:9">
      <c r="G169" s="9"/>
      <c r="H169" s="606"/>
      <c r="I169" s="606"/>
    </row>
    <row r="170" spans="1:9">
      <c r="G170" s="9"/>
      <c r="H170" s="606"/>
      <c r="I170" s="606"/>
    </row>
    <row r="171" spans="1:9">
      <c r="G171" s="9"/>
      <c r="H171" s="606"/>
      <c r="I171" s="606"/>
    </row>
    <row r="172" spans="1:9">
      <c r="G172" s="9"/>
      <c r="H172" s="606"/>
      <c r="I172" s="606"/>
    </row>
    <row r="173" spans="1:9">
      <c r="G173" s="9"/>
    </row>
    <row r="174" spans="1:9">
      <c r="G174" s="9"/>
    </row>
    <row r="175" spans="1:9">
      <c r="G175" s="9"/>
    </row>
    <row r="176" spans="1:9">
      <c r="G176" s="9"/>
    </row>
    <row r="177" spans="7:7">
      <c r="G177" s="9"/>
    </row>
    <row r="178" spans="7:7">
      <c r="G178" s="9"/>
    </row>
    <row r="179" spans="7:7">
      <c r="G179" s="9"/>
    </row>
    <row r="180" spans="7:7">
      <c r="G180" s="9"/>
    </row>
    <row r="181" spans="7:7">
      <c r="G181" s="9"/>
    </row>
    <row r="182" spans="7:7">
      <c r="G182" s="9"/>
    </row>
    <row r="183" spans="7:7">
      <c r="G183" s="9"/>
    </row>
    <row r="184" spans="7:7">
      <c r="G184" s="9"/>
    </row>
    <row r="185" spans="7:7">
      <c r="G185" s="9"/>
    </row>
    <row r="186" spans="7:7">
      <c r="G186" s="9"/>
    </row>
    <row r="187" spans="7:7">
      <c r="G187" s="9"/>
    </row>
    <row r="188" spans="7:7">
      <c r="G188" s="9"/>
    </row>
    <row r="189" spans="7:7">
      <c r="G189" s="9"/>
    </row>
    <row r="190" spans="7:7">
      <c r="G190" s="9"/>
    </row>
    <row r="191" spans="7:7">
      <c r="G191" s="9"/>
    </row>
    <row r="192" spans="7:7">
      <c r="G192" s="9"/>
    </row>
    <row r="193" spans="7:7">
      <c r="G193" s="9"/>
    </row>
    <row r="194" spans="7:7">
      <c r="G194" s="9"/>
    </row>
    <row r="195" spans="7:7">
      <c r="G195" s="9"/>
    </row>
    <row r="196" spans="7:7">
      <c r="G196" s="9"/>
    </row>
    <row r="197" spans="7:7">
      <c r="G197" s="9"/>
    </row>
    <row r="198" spans="7:7">
      <c r="G198" s="9"/>
    </row>
    <row r="199" spans="7:7">
      <c r="G199" s="9"/>
    </row>
    <row r="200" spans="7:7">
      <c r="G200" s="9"/>
    </row>
    <row r="201" spans="7:7">
      <c r="G201" s="9"/>
    </row>
    <row r="202" spans="7:7">
      <c r="G202" s="9"/>
    </row>
    <row r="203" spans="7:7">
      <c r="G203" s="9"/>
    </row>
    <row r="204" spans="7:7">
      <c r="G204" s="9"/>
    </row>
    <row r="205" spans="7:7">
      <c r="G205" s="9"/>
    </row>
    <row r="206" spans="7:7">
      <c r="G206" s="9"/>
    </row>
    <row r="207" spans="7:7">
      <c r="G207" s="9"/>
    </row>
    <row r="208" spans="7:7">
      <c r="G208" s="9"/>
    </row>
    <row r="209" spans="7:7">
      <c r="G209" s="9"/>
    </row>
    <row r="210" spans="7:7">
      <c r="G210" s="9"/>
    </row>
    <row r="211" spans="7:7">
      <c r="G211" s="9"/>
    </row>
    <row r="212" spans="7:7">
      <c r="G212" s="9"/>
    </row>
    <row r="213" spans="7:7">
      <c r="G213" s="9"/>
    </row>
    <row r="214" spans="7:7">
      <c r="G214" s="9"/>
    </row>
    <row r="215" spans="7:7">
      <c r="G215" s="9"/>
    </row>
    <row r="216" spans="7:7">
      <c r="G216" s="9"/>
    </row>
    <row r="217" spans="7:7">
      <c r="G217" s="9"/>
    </row>
    <row r="218" spans="7:7">
      <c r="G218" s="9"/>
    </row>
    <row r="219" spans="7:7">
      <c r="G219" s="9"/>
    </row>
    <row r="220" spans="7:7">
      <c r="G220" s="9"/>
    </row>
    <row r="221" spans="7:7">
      <c r="G221" s="9"/>
    </row>
    <row r="222" spans="7:7">
      <c r="G222" s="9"/>
    </row>
    <row r="223" spans="7:7">
      <c r="G223" s="9"/>
    </row>
    <row r="224" spans="7:7">
      <c r="G224" s="9"/>
    </row>
    <row r="225" spans="7:7">
      <c r="G225" s="9"/>
    </row>
    <row r="226" spans="7:7">
      <c r="G226" s="9"/>
    </row>
    <row r="227" spans="7:7">
      <c r="G227" s="9"/>
    </row>
    <row r="228" spans="7:7">
      <c r="G228" s="9"/>
    </row>
    <row r="229" spans="7:7">
      <c r="G229" s="9"/>
    </row>
    <row r="230" spans="7:7">
      <c r="G230" s="9"/>
    </row>
    <row r="231" spans="7:7">
      <c r="G231" s="9"/>
    </row>
    <row r="232" spans="7:7">
      <c r="G232" s="9"/>
    </row>
    <row r="233" spans="7:7">
      <c r="G233" s="9"/>
    </row>
    <row r="234" spans="7:7">
      <c r="G234" s="9"/>
    </row>
    <row r="235" spans="7:7">
      <c r="G235" s="9"/>
    </row>
    <row r="236" spans="7:7">
      <c r="G236" s="9"/>
    </row>
    <row r="237" spans="7:7">
      <c r="G237" s="9"/>
    </row>
    <row r="238" spans="7:7">
      <c r="G238" s="9"/>
    </row>
    <row r="239" spans="7:7">
      <c r="G239" s="9"/>
    </row>
    <row r="240" spans="7:7">
      <c r="G240" s="9"/>
    </row>
    <row r="241" spans="7:7">
      <c r="G241" s="9"/>
    </row>
    <row r="242" spans="7:7">
      <c r="G242" s="9"/>
    </row>
    <row r="243" spans="7:7">
      <c r="G243" s="9"/>
    </row>
    <row r="244" spans="7:7">
      <c r="G244" s="9"/>
    </row>
    <row r="245" spans="7:7">
      <c r="G245" s="9"/>
    </row>
    <row r="246" spans="7:7">
      <c r="G246" s="9"/>
    </row>
    <row r="247" spans="7:7">
      <c r="G247" s="9"/>
    </row>
    <row r="248" spans="7:7">
      <c r="G248" s="9"/>
    </row>
    <row r="249" spans="7:7">
      <c r="G249" s="9"/>
    </row>
    <row r="250" spans="7:7">
      <c r="G250" s="9"/>
    </row>
    <row r="251" spans="7:7">
      <c r="G251" s="9"/>
    </row>
    <row r="252" spans="7:7">
      <c r="G252" s="9"/>
    </row>
    <row r="253" spans="7:7">
      <c r="G253" s="9"/>
    </row>
    <row r="254" spans="7:7">
      <c r="G254" s="9"/>
    </row>
    <row r="255" spans="7:7">
      <c r="G255" s="9"/>
    </row>
    <row r="256" spans="7:7">
      <c r="G256" s="9"/>
    </row>
    <row r="257" spans="7:7">
      <c r="G257" s="9"/>
    </row>
    <row r="258" spans="7:7">
      <c r="G258" s="9"/>
    </row>
    <row r="259" spans="7:7">
      <c r="G259" s="9"/>
    </row>
    <row r="260" spans="7:7">
      <c r="G260" s="9"/>
    </row>
    <row r="261" spans="7:7">
      <c r="G261" s="9"/>
    </row>
    <row r="262" spans="7:7">
      <c r="G262" s="9"/>
    </row>
    <row r="263" spans="7:7">
      <c r="G263" s="9"/>
    </row>
    <row r="264" spans="7:7">
      <c r="G264" s="9"/>
    </row>
    <row r="265" spans="7:7">
      <c r="G265" s="9"/>
    </row>
    <row r="266" spans="7:7">
      <c r="G266" s="9"/>
    </row>
    <row r="267" spans="7:7">
      <c r="G267" s="9"/>
    </row>
    <row r="268" spans="7:7">
      <c r="G268" s="9"/>
    </row>
    <row r="269" spans="7:7">
      <c r="G269" s="9"/>
    </row>
    <row r="270" spans="7:7">
      <c r="G270" s="9"/>
    </row>
    <row r="271" spans="7:7">
      <c r="G271" s="9"/>
    </row>
    <row r="272" spans="7:7">
      <c r="G272" s="9"/>
    </row>
    <row r="273" spans="7:7">
      <c r="G273" s="9"/>
    </row>
    <row r="274" spans="7:7">
      <c r="G274" s="9"/>
    </row>
    <row r="275" spans="7:7">
      <c r="G275" s="9"/>
    </row>
    <row r="276" spans="7:7">
      <c r="G276" s="9"/>
    </row>
    <row r="277" spans="7:7">
      <c r="G277" s="9"/>
    </row>
    <row r="278" spans="7:7">
      <c r="G278" s="9"/>
    </row>
    <row r="279" spans="7:7">
      <c r="G279" s="9"/>
    </row>
    <row r="280" spans="7:7">
      <c r="G280" s="9"/>
    </row>
    <row r="281" spans="7:7">
      <c r="G281" s="9"/>
    </row>
    <row r="282" spans="7:7">
      <c r="G282" s="9"/>
    </row>
    <row r="283" spans="7:7">
      <c r="G283" s="9"/>
    </row>
    <row r="284" spans="7:7">
      <c r="G284" s="9"/>
    </row>
    <row r="285" spans="7:7">
      <c r="G285" s="9"/>
    </row>
    <row r="286" spans="7:7">
      <c r="G286" s="9"/>
    </row>
    <row r="287" spans="7:7">
      <c r="G287" s="9"/>
    </row>
    <row r="288" spans="7:7">
      <c r="G288" s="9"/>
    </row>
    <row r="289" spans="7:7">
      <c r="G289" s="9"/>
    </row>
    <row r="290" spans="7:7">
      <c r="G290" s="9"/>
    </row>
    <row r="291" spans="7:7">
      <c r="G291" s="9"/>
    </row>
    <row r="292" spans="7:7">
      <c r="G292" s="9"/>
    </row>
    <row r="293" spans="7:7">
      <c r="G293" s="9"/>
    </row>
    <row r="294" spans="7:7">
      <c r="G294" s="9"/>
    </row>
    <row r="295" spans="7:7">
      <c r="G295" s="9"/>
    </row>
    <row r="296" spans="7:7">
      <c r="G296" s="9"/>
    </row>
    <row r="297" spans="7:7">
      <c r="G297" s="9"/>
    </row>
    <row r="298" spans="7:7">
      <c r="G298" s="9"/>
    </row>
    <row r="299" spans="7:7">
      <c r="G299" s="9"/>
    </row>
    <row r="300" spans="7:7">
      <c r="G300" s="9"/>
    </row>
    <row r="301" spans="7:7">
      <c r="G301" s="9"/>
    </row>
    <row r="302" spans="7:7">
      <c r="G302" s="9"/>
    </row>
    <row r="303" spans="7:7">
      <c r="G303" s="9"/>
    </row>
    <row r="304" spans="7:7">
      <c r="G304" s="9"/>
    </row>
    <row r="305" spans="7:7">
      <c r="G305" s="9"/>
    </row>
    <row r="306" spans="7:7">
      <c r="G306" s="9"/>
    </row>
    <row r="307" spans="7:7">
      <c r="G307" s="9"/>
    </row>
    <row r="308" spans="7:7">
      <c r="G308" s="9"/>
    </row>
    <row r="309" spans="7:7">
      <c r="G309" s="9"/>
    </row>
    <row r="310" spans="7:7">
      <c r="G310" s="9"/>
    </row>
    <row r="311" spans="7:7">
      <c r="G311" s="9"/>
    </row>
    <row r="312" spans="7:7">
      <c r="G312" s="9"/>
    </row>
    <row r="313" spans="7:7">
      <c r="G313" s="9"/>
    </row>
    <row r="314" spans="7:7">
      <c r="G314" s="9"/>
    </row>
    <row r="315" spans="7:7">
      <c r="G315" s="9"/>
    </row>
    <row r="316" spans="7:7">
      <c r="G316" s="9"/>
    </row>
    <row r="317" spans="7:7">
      <c r="G317" s="9"/>
    </row>
    <row r="318" spans="7:7">
      <c r="G318" s="9"/>
    </row>
    <row r="319" spans="7:7">
      <c r="G319" s="9"/>
    </row>
    <row r="320" spans="7:7">
      <c r="G320" s="9"/>
    </row>
    <row r="321" spans="7:7">
      <c r="G321" s="9"/>
    </row>
    <row r="322" spans="7:7">
      <c r="G322" s="9"/>
    </row>
    <row r="323" spans="7:7">
      <c r="G323" s="9"/>
    </row>
    <row r="16444" spans="6:6" ht="13.8">
      <c r="F16444" s="1"/>
    </row>
  </sheetData>
  <mergeCells count="4">
    <mergeCell ref="A1:F1"/>
    <mergeCell ref="A3:F3"/>
    <mergeCell ref="A4:F4"/>
    <mergeCell ref="A2:F2"/>
  </mergeCells>
  <phoneticPr fontId="0" type="noConversion"/>
  <printOptions horizontalCentered="1"/>
  <pageMargins left="0.39370078740157483" right="0.39370078740157483" top="0.39370078740157483" bottom="0.59055118110236227" header="0.31496062992125984" footer="0.19685039370078741"/>
  <pageSetup scale="9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6345"/>
  <sheetViews>
    <sheetView topLeftCell="A25" zoomScaleNormal="100" workbookViewId="0">
      <selection activeCell="E36" sqref="E36"/>
    </sheetView>
  </sheetViews>
  <sheetFormatPr baseColWidth="10" defaultRowHeight="13.2"/>
  <cols>
    <col min="1" max="1" width="3.33203125" customWidth="1"/>
    <col min="2" max="2" width="8.44140625" customWidth="1"/>
    <col min="3" max="3" width="61.44140625" customWidth="1"/>
    <col min="4" max="4" width="17.44140625" customWidth="1"/>
    <col min="5" max="5" width="13.5546875" customWidth="1"/>
    <col min="6" max="6" width="13.5546875" bestFit="1" customWidth="1"/>
    <col min="7" max="7" width="12.6640625" bestFit="1" customWidth="1"/>
  </cols>
  <sheetData>
    <row r="1" spans="1:6" ht="16.5" customHeight="1">
      <c r="A1" s="794" t="s">
        <v>92</v>
      </c>
      <c r="B1" s="794"/>
      <c r="C1" s="794"/>
      <c r="D1" s="794"/>
      <c r="E1" s="794"/>
    </row>
    <row r="2" spans="1:6" ht="14.25" customHeight="1">
      <c r="A2" s="739" t="s">
        <v>484</v>
      </c>
      <c r="B2" s="794"/>
      <c r="C2" s="794"/>
      <c r="D2" s="794"/>
      <c r="E2" s="794"/>
    </row>
    <row r="3" spans="1:6" ht="17.399999999999999" customHeight="1">
      <c r="A3" s="741" t="s">
        <v>728</v>
      </c>
      <c r="B3" s="741"/>
      <c r="C3" s="741"/>
      <c r="D3" s="741"/>
      <c r="E3" s="741"/>
    </row>
    <row r="4" spans="1:6" ht="13.8">
      <c r="A4" s="795" t="s">
        <v>15</v>
      </c>
      <c r="B4" s="795"/>
      <c r="C4" s="795"/>
      <c r="D4" s="795"/>
      <c r="E4" s="795"/>
    </row>
    <row r="5" spans="1:6" ht="13.8" thickBot="1">
      <c r="A5" s="45"/>
      <c r="B5" s="45"/>
      <c r="C5" s="45"/>
      <c r="D5" s="45"/>
      <c r="E5" s="45"/>
    </row>
    <row r="6" spans="1:6" ht="12.75" customHeight="1" thickTop="1">
      <c r="A6" s="53"/>
      <c r="B6" s="54"/>
      <c r="C6" s="55"/>
      <c r="D6" s="56"/>
      <c r="E6" s="57" t="s">
        <v>18</v>
      </c>
    </row>
    <row r="7" spans="1:6" ht="11.25" customHeight="1">
      <c r="A7" s="796" t="s">
        <v>34</v>
      </c>
      <c r="B7" s="797"/>
      <c r="C7" s="58" t="s">
        <v>489</v>
      </c>
      <c r="D7" s="59" t="s">
        <v>21</v>
      </c>
      <c r="E7" s="60" t="s">
        <v>22</v>
      </c>
      <c r="F7" s="9"/>
    </row>
    <row r="8" spans="1:6" ht="12" customHeight="1" thickBot="1">
      <c r="A8" s="61"/>
      <c r="B8" s="62"/>
      <c r="C8" s="63"/>
      <c r="D8" s="64"/>
      <c r="E8" s="65" t="s">
        <v>23</v>
      </c>
      <c r="F8" s="9"/>
    </row>
    <row r="9" spans="1:6" ht="8.1" customHeight="1" thickTop="1" thickBot="1">
      <c r="A9" s="66"/>
      <c r="B9" s="67"/>
      <c r="C9" s="68"/>
      <c r="D9" s="69"/>
      <c r="E9" s="69"/>
      <c r="F9" s="9"/>
    </row>
    <row r="10" spans="1:6" ht="5.25" customHeight="1" thickTop="1">
      <c r="A10" s="70"/>
      <c r="B10" s="71"/>
      <c r="C10" s="72"/>
      <c r="D10" s="73"/>
      <c r="E10" s="74"/>
      <c r="F10" s="9"/>
    </row>
    <row r="11" spans="1:6" ht="14.1" customHeight="1">
      <c r="A11" s="75"/>
      <c r="B11" s="58"/>
      <c r="C11" s="130" t="s">
        <v>81</v>
      </c>
      <c r="D11" s="125">
        <f>D13+D22+D28+D41+D35</f>
        <v>15657556432</v>
      </c>
      <c r="E11" s="325">
        <f>D11/$D$61*100</f>
        <v>81.221788923904839</v>
      </c>
      <c r="F11" s="9"/>
    </row>
    <row r="12" spans="1:6" ht="6.75" customHeight="1">
      <c r="A12" s="76"/>
      <c r="B12" s="77"/>
      <c r="C12" s="78"/>
      <c r="D12" s="126"/>
      <c r="E12" s="79"/>
      <c r="F12" s="9"/>
    </row>
    <row r="13" spans="1:6" ht="14.1" customHeight="1">
      <c r="A13" s="80">
        <v>1</v>
      </c>
      <c r="B13" s="81"/>
      <c r="C13" s="82" t="s">
        <v>431</v>
      </c>
      <c r="D13" s="124">
        <f>SUM(D14:D20)</f>
        <v>8799551753</v>
      </c>
      <c r="E13" s="83">
        <f>D13/$D$61*100</f>
        <v>45.646671510405632</v>
      </c>
      <c r="F13" s="121"/>
    </row>
    <row r="14" spans="1:6" ht="14.1" customHeight="1">
      <c r="A14" s="76"/>
      <c r="B14" s="84">
        <v>1</v>
      </c>
      <c r="C14" s="132" t="s">
        <v>496</v>
      </c>
      <c r="D14" s="127">
        <v>123980418</v>
      </c>
      <c r="E14" s="86"/>
      <c r="F14" s="10"/>
    </row>
    <row r="15" spans="1:6" ht="14.1" customHeight="1">
      <c r="A15" s="76"/>
      <c r="B15" s="84">
        <v>2</v>
      </c>
      <c r="C15" s="132" t="s">
        <v>497</v>
      </c>
      <c r="D15" s="127">
        <v>181267253</v>
      </c>
      <c r="E15" s="86"/>
      <c r="F15" s="10"/>
    </row>
    <row r="16" spans="1:6" ht="14.1" customHeight="1">
      <c r="A16" s="76"/>
      <c r="B16" s="84">
        <v>3</v>
      </c>
      <c r="C16" s="132" t="s">
        <v>498</v>
      </c>
      <c r="D16" s="127">
        <v>824187999</v>
      </c>
      <c r="E16" s="86"/>
      <c r="F16" s="10"/>
    </row>
    <row r="17" spans="1:6" ht="14.1" customHeight="1">
      <c r="A17" s="76"/>
      <c r="B17" s="84">
        <v>4</v>
      </c>
      <c r="C17" s="132" t="s">
        <v>499</v>
      </c>
      <c r="D17" s="127">
        <v>469281</v>
      </c>
      <c r="E17" s="86"/>
      <c r="F17" s="10"/>
    </row>
    <row r="18" spans="1:6" ht="14.1" customHeight="1">
      <c r="A18" s="76"/>
      <c r="B18" s="84">
        <v>5</v>
      </c>
      <c r="C18" s="132" t="s">
        <v>500</v>
      </c>
      <c r="D18" s="127">
        <v>572457703</v>
      </c>
      <c r="E18" s="86"/>
      <c r="F18" s="10"/>
    </row>
    <row r="19" spans="1:6" ht="14.1" customHeight="1">
      <c r="A19" s="76"/>
      <c r="B19" s="84">
        <v>6</v>
      </c>
      <c r="C19" s="132" t="s">
        <v>501</v>
      </c>
      <c r="D19" s="127">
        <v>4751939658</v>
      </c>
      <c r="E19" s="86"/>
      <c r="F19" s="10"/>
    </row>
    <row r="20" spans="1:6" ht="14.1" customHeight="1">
      <c r="A20" s="76"/>
      <c r="B20" s="84">
        <v>7</v>
      </c>
      <c r="C20" s="132" t="s">
        <v>502</v>
      </c>
      <c r="D20" s="127">
        <v>2345249441</v>
      </c>
      <c r="E20" s="86"/>
      <c r="F20" s="10"/>
    </row>
    <row r="21" spans="1:6" ht="11.25" customHeight="1">
      <c r="A21" s="76"/>
      <c r="B21" s="84"/>
      <c r="C21" s="85"/>
      <c r="D21" s="120"/>
      <c r="E21" s="86"/>
      <c r="F21" s="10"/>
    </row>
    <row r="22" spans="1:6" ht="14.1" customHeight="1">
      <c r="A22" s="88">
        <v>2</v>
      </c>
      <c r="B22" s="77"/>
      <c r="C22" s="89" t="s">
        <v>432</v>
      </c>
      <c r="D22" s="124">
        <f>SUM(D23:D26)</f>
        <v>885740170</v>
      </c>
      <c r="E22" s="83">
        <f>D22/$D$61*100</f>
        <v>4.594676151518378</v>
      </c>
      <c r="F22" s="10"/>
    </row>
    <row r="23" spans="1:6" ht="14.1" customHeight="1">
      <c r="A23" s="76"/>
      <c r="B23" s="84">
        <v>1</v>
      </c>
      <c r="C23" s="132" t="s">
        <v>503</v>
      </c>
      <c r="D23" s="127">
        <v>223892328</v>
      </c>
      <c r="E23" s="86"/>
      <c r="F23" s="10"/>
    </row>
    <row r="24" spans="1:6" ht="14.1" customHeight="1">
      <c r="A24" s="76"/>
      <c r="B24" s="84">
        <v>2</v>
      </c>
      <c r="C24" s="132" t="s">
        <v>504</v>
      </c>
      <c r="D24" s="127">
        <v>420553688</v>
      </c>
      <c r="E24" s="86"/>
      <c r="F24" s="10"/>
    </row>
    <row r="25" spans="1:6" ht="15" customHeight="1">
      <c r="A25" s="76"/>
      <c r="B25" s="84">
        <v>3</v>
      </c>
      <c r="C25" s="132" t="s">
        <v>505</v>
      </c>
      <c r="D25" s="127">
        <v>134293911</v>
      </c>
      <c r="E25" s="79"/>
      <c r="F25" s="10"/>
    </row>
    <row r="26" spans="1:6" ht="15" customHeight="1">
      <c r="A26" s="76"/>
      <c r="B26" s="84">
        <v>4</v>
      </c>
      <c r="C26" s="132" t="s">
        <v>506</v>
      </c>
      <c r="D26" s="127">
        <v>107000243</v>
      </c>
      <c r="E26" s="79"/>
      <c r="F26" s="10"/>
    </row>
    <row r="27" spans="1:6" ht="12.75" customHeight="1">
      <c r="A27" s="76"/>
      <c r="B27" s="84"/>
      <c r="C27" s="132"/>
      <c r="D27" s="120"/>
      <c r="E27" s="86"/>
      <c r="F27" s="10"/>
    </row>
    <row r="28" spans="1:6" ht="14.1" customHeight="1">
      <c r="A28" s="88">
        <v>3</v>
      </c>
      <c r="B28" s="77"/>
      <c r="C28" s="89" t="s">
        <v>433</v>
      </c>
      <c r="D28" s="124">
        <f>SUM(D29:D33)</f>
        <v>2879565004</v>
      </c>
      <c r="E28" s="83">
        <f>D28/$D$61*100</f>
        <v>14.937415168407369</v>
      </c>
      <c r="F28" s="10"/>
    </row>
    <row r="29" spans="1:6" ht="14.1" customHeight="1">
      <c r="A29" s="76"/>
      <c r="B29" s="84">
        <v>1</v>
      </c>
      <c r="C29" s="132" t="s">
        <v>507</v>
      </c>
      <c r="D29" s="127">
        <v>173948334</v>
      </c>
      <c r="E29" s="86"/>
      <c r="F29" s="10"/>
    </row>
    <row r="30" spans="1:6" ht="14.1" customHeight="1">
      <c r="A30" s="76"/>
      <c r="B30" s="84">
        <v>2</v>
      </c>
      <c r="C30" s="132" t="s">
        <v>508</v>
      </c>
      <c r="D30" s="127">
        <v>187868874</v>
      </c>
      <c r="E30" s="86"/>
      <c r="F30" s="10"/>
    </row>
    <row r="31" spans="1:6" ht="14.1" customHeight="1">
      <c r="A31" s="76"/>
      <c r="B31" s="84">
        <v>3</v>
      </c>
      <c r="C31" s="132" t="s">
        <v>509</v>
      </c>
      <c r="D31" s="127">
        <v>156458795</v>
      </c>
      <c r="E31" s="86"/>
      <c r="F31" s="10"/>
    </row>
    <row r="32" spans="1:6" ht="14.1" customHeight="1">
      <c r="A32" s="76"/>
      <c r="B32" s="84">
        <v>4</v>
      </c>
      <c r="C32" s="132" t="s">
        <v>510</v>
      </c>
      <c r="D32" s="127">
        <v>2332399289</v>
      </c>
      <c r="E32" s="86"/>
      <c r="F32" s="10"/>
    </row>
    <row r="33" spans="1:7" ht="14.1" customHeight="1">
      <c r="A33" s="76"/>
      <c r="B33" s="84">
        <v>5</v>
      </c>
      <c r="C33" s="132" t="s">
        <v>511</v>
      </c>
      <c r="D33" s="127">
        <v>28889712</v>
      </c>
      <c r="E33" s="86"/>
      <c r="F33" s="10"/>
    </row>
    <row r="34" spans="1:7">
      <c r="A34" s="76"/>
      <c r="B34" s="84"/>
      <c r="C34" s="133"/>
      <c r="D34" s="120"/>
      <c r="E34" s="79"/>
      <c r="F34" s="10"/>
    </row>
    <row r="35" spans="1:7" ht="14.1" customHeight="1">
      <c r="A35" s="88">
        <v>4</v>
      </c>
      <c r="B35" s="77"/>
      <c r="C35" s="89" t="s">
        <v>434</v>
      </c>
      <c r="D35" s="124">
        <f>SUM(D36:D39)</f>
        <v>1387250549</v>
      </c>
      <c r="E35" s="83">
        <f>D35/$D$61*100-0.01</f>
        <v>7.1862040670133291</v>
      </c>
      <c r="F35" s="10"/>
    </row>
    <row r="36" spans="1:7" ht="14.1" customHeight="1">
      <c r="A36" s="88"/>
      <c r="B36" s="87">
        <v>1</v>
      </c>
      <c r="C36" s="132" t="s">
        <v>512</v>
      </c>
      <c r="D36" s="127">
        <v>199719017</v>
      </c>
      <c r="E36" s="86"/>
      <c r="F36" s="10"/>
    </row>
    <row r="37" spans="1:7" ht="14.1" customHeight="1">
      <c r="A37" s="88"/>
      <c r="B37" s="87">
        <v>2</v>
      </c>
      <c r="C37" s="132" t="s">
        <v>513</v>
      </c>
      <c r="D37" s="127">
        <v>820979894</v>
      </c>
      <c r="E37" s="86"/>
      <c r="F37" s="10"/>
    </row>
    <row r="38" spans="1:7" ht="14.1" customHeight="1">
      <c r="A38" s="88"/>
      <c r="B38" s="87">
        <v>3</v>
      </c>
      <c r="C38" s="132" t="s">
        <v>514</v>
      </c>
      <c r="D38" s="127">
        <v>99402476</v>
      </c>
      <c r="E38" s="86"/>
      <c r="F38" s="10"/>
    </row>
    <row r="39" spans="1:7" ht="14.1" customHeight="1">
      <c r="A39" s="88"/>
      <c r="B39" s="87">
        <v>4</v>
      </c>
      <c r="C39" s="132" t="s">
        <v>515</v>
      </c>
      <c r="D39" s="127">
        <v>267149162</v>
      </c>
      <c r="E39" s="86"/>
      <c r="F39" s="10"/>
    </row>
    <row r="40" spans="1:7" ht="13.5" customHeight="1">
      <c r="A40" s="76"/>
      <c r="B40" s="87"/>
      <c r="C40" s="132"/>
      <c r="D40" s="120"/>
      <c r="E40" s="86"/>
      <c r="F40" s="10"/>
    </row>
    <row r="41" spans="1:7" ht="14.1" customHeight="1">
      <c r="A41" s="88">
        <v>5</v>
      </c>
      <c r="B41" s="77"/>
      <c r="C41" s="89" t="s">
        <v>435</v>
      </c>
      <c r="D41" s="124">
        <f>SUM(D42:D49)</f>
        <v>1705448956</v>
      </c>
      <c r="E41" s="83">
        <f>D41/$D$61*100</f>
        <v>8.8468220265601314</v>
      </c>
      <c r="F41" s="10"/>
    </row>
    <row r="42" spans="1:7" ht="14.1" customHeight="1">
      <c r="A42" s="88"/>
      <c r="B42" s="87">
        <v>1</v>
      </c>
      <c r="C42" s="132" t="s">
        <v>516</v>
      </c>
      <c r="D42" s="127">
        <v>473641050</v>
      </c>
      <c r="E42" s="86"/>
      <c r="F42" s="10"/>
      <c r="G42" s="172"/>
    </row>
    <row r="43" spans="1:7" ht="14.1" customHeight="1">
      <c r="A43" s="88"/>
      <c r="B43" s="87">
        <v>2</v>
      </c>
      <c r="C43" s="132" t="s">
        <v>517</v>
      </c>
      <c r="D43" s="127">
        <v>78311088</v>
      </c>
      <c r="E43" s="86"/>
      <c r="F43" s="10"/>
    </row>
    <row r="44" spans="1:7" ht="14.1" customHeight="1">
      <c r="A44" s="88"/>
      <c r="B44" s="87">
        <v>3</v>
      </c>
      <c r="C44" s="132" t="s">
        <v>518</v>
      </c>
      <c r="D44" s="127">
        <v>87879906</v>
      </c>
      <c r="E44" s="86"/>
      <c r="F44" s="10"/>
      <c r="G44" s="172"/>
    </row>
    <row r="45" spans="1:7" ht="14.1" customHeight="1">
      <c r="A45" s="88"/>
      <c r="B45" s="87">
        <v>4</v>
      </c>
      <c r="C45" s="132" t="s">
        <v>519</v>
      </c>
      <c r="D45" s="127">
        <v>439865611</v>
      </c>
      <c r="E45" s="86"/>
      <c r="F45" s="10"/>
    </row>
    <row r="46" spans="1:7" ht="14.1" customHeight="1">
      <c r="A46" s="88"/>
      <c r="B46" s="87">
        <v>5</v>
      </c>
      <c r="C46" s="132" t="s">
        <v>520</v>
      </c>
      <c r="D46" s="127">
        <v>226187888</v>
      </c>
      <c r="E46" s="86"/>
      <c r="F46" s="10"/>
    </row>
    <row r="47" spans="1:7" ht="14.1" customHeight="1">
      <c r="A47" s="88"/>
      <c r="B47" s="87">
        <v>6</v>
      </c>
      <c r="C47" s="132" t="s">
        <v>521</v>
      </c>
      <c r="D47" s="127">
        <v>218761925</v>
      </c>
      <c r="E47" s="86"/>
      <c r="F47" s="10"/>
    </row>
    <row r="48" spans="1:7" ht="14.1" customHeight="1">
      <c r="A48" s="88"/>
      <c r="B48" s="87">
        <v>7</v>
      </c>
      <c r="C48" s="132" t="s">
        <v>522</v>
      </c>
      <c r="D48" s="127">
        <v>72656491</v>
      </c>
      <c r="E48" s="86"/>
      <c r="F48" s="10"/>
    </row>
    <row r="49" spans="1:7" ht="14.1" customHeight="1">
      <c r="A49" s="88"/>
      <c r="B49" s="87">
        <v>8</v>
      </c>
      <c r="C49" s="132" t="s">
        <v>523</v>
      </c>
      <c r="D49" s="127">
        <v>108144997</v>
      </c>
      <c r="E49" s="86"/>
      <c r="F49" s="10"/>
    </row>
    <row r="50" spans="1:7" ht="14.25" customHeight="1" thickBot="1">
      <c r="A50" s="90"/>
      <c r="B50" s="91"/>
      <c r="C50" s="92"/>
      <c r="D50" s="93"/>
      <c r="E50" s="94"/>
      <c r="F50" s="122"/>
    </row>
    <row r="51" spans="1:7" ht="8.1" customHeight="1" thickTop="1" thickBot="1">
      <c r="A51" s="95"/>
      <c r="B51" s="96"/>
      <c r="C51" s="97"/>
      <c r="D51" s="98"/>
      <c r="E51" s="98"/>
      <c r="F51" s="9"/>
    </row>
    <row r="52" spans="1:7" ht="6.75" customHeight="1" thickTop="1">
      <c r="A52" s="99"/>
      <c r="B52" s="100"/>
      <c r="C52" s="101"/>
      <c r="D52" s="102"/>
      <c r="E52" s="103"/>
      <c r="F52" s="9"/>
    </row>
    <row r="53" spans="1:7" ht="14.1" customHeight="1">
      <c r="A53" s="75"/>
      <c r="B53" s="58"/>
      <c r="C53" s="131" t="s">
        <v>24</v>
      </c>
      <c r="D53" s="125">
        <f>SUM(D55:D57)</f>
        <v>3619975668</v>
      </c>
      <c r="E53" s="325">
        <f>D53/$D$61*100</f>
        <v>18.778211076095161</v>
      </c>
      <c r="F53" s="9"/>
    </row>
    <row r="54" spans="1:7" ht="8.1" customHeight="1">
      <c r="A54" s="76"/>
      <c r="B54" s="77"/>
      <c r="C54" s="85"/>
      <c r="D54" s="119"/>
      <c r="E54" s="104"/>
      <c r="F54" s="9"/>
    </row>
    <row r="55" spans="1:7" ht="14.1" customHeight="1">
      <c r="A55" s="76"/>
      <c r="B55" s="144"/>
      <c r="C55" s="132" t="s">
        <v>82</v>
      </c>
      <c r="D55" s="127">
        <v>3350723403</v>
      </c>
      <c r="E55" s="86"/>
      <c r="F55" s="9"/>
      <c r="G55" s="172"/>
    </row>
    <row r="56" spans="1:7" ht="13.8">
      <c r="A56" s="76"/>
      <c r="B56" s="87"/>
      <c r="C56" s="132" t="s">
        <v>83</v>
      </c>
      <c r="D56" s="127">
        <v>74000000</v>
      </c>
      <c r="E56" s="86"/>
      <c r="F56" s="9"/>
    </row>
    <row r="57" spans="1:7" ht="14.1" customHeight="1">
      <c r="A57" s="76"/>
      <c r="B57" s="87"/>
      <c r="C57" s="132" t="s">
        <v>175</v>
      </c>
      <c r="D57" s="127">
        <v>195252265</v>
      </c>
      <c r="E57" s="86"/>
      <c r="F57" s="9"/>
      <c r="G57" s="172"/>
    </row>
    <row r="58" spans="1:7" ht="8.1" customHeight="1" thickBot="1">
      <c r="A58" s="90"/>
      <c r="B58" s="91"/>
      <c r="C58" s="92"/>
      <c r="D58" s="93"/>
      <c r="E58" s="94"/>
      <c r="F58" s="9"/>
    </row>
    <row r="59" spans="1:7" ht="8.1" customHeight="1" thickTop="1" thickBot="1">
      <c r="A59" s="105"/>
      <c r="B59" s="78"/>
      <c r="C59" s="78"/>
      <c r="D59" s="98"/>
      <c r="E59" s="98"/>
      <c r="F59" s="9"/>
    </row>
    <row r="60" spans="1:7" ht="8.1" customHeight="1" thickTop="1">
      <c r="A60" s="106"/>
      <c r="B60" s="107"/>
      <c r="C60" s="108"/>
      <c r="D60" s="109"/>
      <c r="E60" s="110"/>
      <c r="F60" s="9"/>
    </row>
    <row r="61" spans="1:7" ht="14.1" customHeight="1">
      <c r="A61" s="111"/>
      <c r="B61" s="112" t="s">
        <v>25</v>
      </c>
      <c r="C61" s="129"/>
      <c r="D61" s="128">
        <f>D53+D11</f>
        <v>19277532100</v>
      </c>
      <c r="E61" s="326">
        <f>E53+E11</f>
        <v>100</v>
      </c>
      <c r="F61" s="9"/>
    </row>
    <row r="62" spans="1:7" ht="8.1" customHeight="1" thickBot="1">
      <c r="A62" s="114"/>
      <c r="B62" s="115"/>
      <c r="C62" s="116"/>
      <c r="D62" s="117"/>
      <c r="E62" s="118"/>
      <c r="F62" s="9"/>
    </row>
    <row r="63" spans="1:7" ht="13.8" thickTop="1">
      <c r="A63" s="143"/>
      <c r="B63" s="45"/>
      <c r="C63" s="45"/>
      <c r="D63" s="45"/>
      <c r="E63" s="45"/>
      <c r="F63" s="9"/>
    </row>
    <row r="64" spans="1:7">
      <c r="B64" s="143"/>
      <c r="C64" s="145"/>
      <c r="D64" s="457"/>
      <c r="E64" s="143"/>
      <c r="F64" s="9"/>
    </row>
    <row r="65" spans="4:6">
      <c r="D65" s="172"/>
      <c r="F65" s="9"/>
    </row>
    <row r="66" spans="4:6">
      <c r="F66" s="9"/>
    </row>
    <row r="67" spans="4:6">
      <c r="F67" s="9"/>
    </row>
    <row r="68" spans="4:6">
      <c r="F68" s="9"/>
    </row>
    <row r="69" spans="4:6">
      <c r="F69" s="9"/>
    </row>
    <row r="70" spans="4:6">
      <c r="F70" s="9"/>
    </row>
    <row r="71" spans="4:6">
      <c r="F71" s="9"/>
    </row>
    <row r="72" spans="4:6">
      <c r="F72" s="9"/>
    </row>
    <row r="73" spans="4:6">
      <c r="F73" s="9"/>
    </row>
    <row r="74" spans="4:6">
      <c r="F74" s="9"/>
    </row>
    <row r="75" spans="4:6">
      <c r="F75" s="9"/>
    </row>
    <row r="76" spans="4:6">
      <c r="F76" s="9"/>
    </row>
    <row r="77" spans="4:6">
      <c r="F77" s="9"/>
    </row>
    <row r="78" spans="4:6">
      <c r="F78" s="9"/>
    </row>
    <row r="79" spans="4:6">
      <c r="F79" s="9"/>
    </row>
    <row r="80" spans="4:6">
      <c r="F80" s="9"/>
    </row>
    <row r="81" spans="6:6">
      <c r="F81" s="9"/>
    </row>
    <row r="82" spans="6:6">
      <c r="F82" s="9"/>
    </row>
    <row r="83" spans="6:6">
      <c r="F83" s="9"/>
    </row>
    <row r="84" spans="6:6">
      <c r="F84" s="9"/>
    </row>
    <row r="85" spans="6:6">
      <c r="F85" s="9"/>
    </row>
    <row r="86" spans="6:6">
      <c r="F86" s="9"/>
    </row>
    <row r="87" spans="6:6">
      <c r="F87" s="9"/>
    </row>
    <row r="88" spans="6:6">
      <c r="F88" s="9"/>
    </row>
    <row r="89" spans="6:6">
      <c r="F89" s="9"/>
    </row>
    <row r="90" spans="6:6">
      <c r="F90" s="9"/>
    </row>
    <row r="91" spans="6:6">
      <c r="F91" s="9"/>
    </row>
    <row r="92" spans="6:6">
      <c r="F92" s="9"/>
    </row>
    <row r="93" spans="6:6">
      <c r="F93" s="9"/>
    </row>
    <row r="94" spans="6:6">
      <c r="F94" s="9"/>
    </row>
    <row r="95" spans="6:6">
      <c r="F95" s="9"/>
    </row>
    <row r="96" spans="6:6">
      <c r="F96" s="9"/>
    </row>
    <row r="97" spans="6:6">
      <c r="F97" s="9"/>
    </row>
    <row r="98" spans="6:6">
      <c r="F98" s="9"/>
    </row>
    <row r="99" spans="6:6">
      <c r="F99" s="9"/>
    </row>
    <row r="100" spans="6:6">
      <c r="F100" s="9"/>
    </row>
    <row r="101" spans="6:6">
      <c r="F101" s="9"/>
    </row>
    <row r="102" spans="6:6">
      <c r="F102" s="9"/>
    </row>
    <row r="103" spans="6:6">
      <c r="F103" s="9"/>
    </row>
    <row r="104" spans="6:6">
      <c r="F104" s="9"/>
    </row>
    <row r="105" spans="6:6">
      <c r="F105" s="9"/>
    </row>
    <row r="106" spans="6:6">
      <c r="F106" s="9"/>
    </row>
    <row r="107" spans="6:6">
      <c r="F107" s="9"/>
    </row>
    <row r="108" spans="6:6">
      <c r="F108" s="9"/>
    </row>
    <row r="109" spans="6:6">
      <c r="F109" s="9"/>
    </row>
    <row r="110" spans="6:6">
      <c r="F110" s="9"/>
    </row>
    <row r="111" spans="6:6">
      <c r="F111" s="9"/>
    </row>
    <row r="112" spans="6:6">
      <c r="F112" s="9"/>
    </row>
    <row r="113" spans="6:6">
      <c r="F113" s="9"/>
    </row>
    <row r="114" spans="6:6">
      <c r="F114" s="9"/>
    </row>
    <row r="115" spans="6:6">
      <c r="F115" s="9"/>
    </row>
    <row r="116" spans="6:6">
      <c r="F116" s="9"/>
    </row>
    <row r="117" spans="6:6">
      <c r="F117" s="9"/>
    </row>
    <row r="118" spans="6:6">
      <c r="F118" s="9"/>
    </row>
    <row r="119" spans="6:6">
      <c r="F119" s="9"/>
    </row>
    <row r="120" spans="6:6">
      <c r="F120" s="9"/>
    </row>
    <row r="121" spans="6:6">
      <c r="F121" s="9"/>
    </row>
    <row r="122" spans="6:6">
      <c r="F122" s="9"/>
    </row>
    <row r="123" spans="6:6">
      <c r="F123" s="9"/>
    </row>
    <row r="124" spans="6:6">
      <c r="F124" s="9"/>
    </row>
    <row r="125" spans="6:6">
      <c r="F125" s="9"/>
    </row>
    <row r="126" spans="6:6">
      <c r="F126" s="9"/>
    </row>
    <row r="127" spans="6:6">
      <c r="F127" s="9"/>
    </row>
    <row r="128" spans="6:6">
      <c r="F128" s="9"/>
    </row>
    <row r="129" spans="6:6">
      <c r="F129" s="9"/>
    </row>
    <row r="130" spans="6:6">
      <c r="F130" s="9"/>
    </row>
    <row r="131" spans="6:6">
      <c r="F131" s="9"/>
    </row>
    <row r="132" spans="6:6">
      <c r="F132" s="9"/>
    </row>
    <row r="133" spans="6:6">
      <c r="F133" s="9"/>
    </row>
    <row r="134" spans="6:6">
      <c r="F134" s="9"/>
    </row>
    <row r="135" spans="6:6">
      <c r="F135" s="9"/>
    </row>
    <row r="136" spans="6:6">
      <c r="F136" s="9"/>
    </row>
    <row r="137" spans="6:6">
      <c r="F137" s="9"/>
    </row>
    <row r="138" spans="6:6">
      <c r="F138" s="9"/>
    </row>
    <row r="139" spans="6:6">
      <c r="F139" s="9"/>
    </row>
    <row r="140" spans="6:6">
      <c r="F140" s="9"/>
    </row>
    <row r="141" spans="6:6">
      <c r="F141" s="9"/>
    </row>
    <row r="142" spans="6:6">
      <c r="F142" s="9"/>
    </row>
    <row r="143" spans="6:6">
      <c r="F143" s="9"/>
    </row>
    <row r="144" spans="6:6">
      <c r="F144" s="9"/>
    </row>
    <row r="145" spans="6:6">
      <c r="F145" s="9"/>
    </row>
    <row r="146" spans="6:6">
      <c r="F146" s="9"/>
    </row>
    <row r="147" spans="6:6">
      <c r="F147" s="9"/>
    </row>
    <row r="148" spans="6:6">
      <c r="F148" s="9"/>
    </row>
    <row r="149" spans="6:6">
      <c r="F149" s="9"/>
    </row>
    <row r="150" spans="6:6">
      <c r="F150" s="9"/>
    </row>
    <row r="151" spans="6:6">
      <c r="F151" s="9"/>
    </row>
    <row r="152" spans="6:6">
      <c r="F152" s="9"/>
    </row>
    <row r="153" spans="6:6">
      <c r="F153" s="9"/>
    </row>
    <row r="154" spans="6:6">
      <c r="F154" s="9"/>
    </row>
    <row r="155" spans="6:6">
      <c r="F155" s="9"/>
    </row>
    <row r="156" spans="6:6">
      <c r="F156" s="9"/>
    </row>
    <row r="157" spans="6:6">
      <c r="F157" s="9"/>
    </row>
    <row r="158" spans="6:6">
      <c r="F158" s="9"/>
    </row>
    <row r="159" spans="6:6">
      <c r="F159" s="9"/>
    </row>
    <row r="160" spans="6:6">
      <c r="F160" s="9"/>
    </row>
    <row r="161" spans="6:6">
      <c r="F161" s="9"/>
    </row>
    <row r="162" spans="6:6">
      <c r="F162" s="9"/>
    </row>
    <row r="163" spans="6:6">
      <c r="F163" s="9"/>
    </row>
    <row r="164" spans="6:6">
      <c r="F164" s="9"/>
    </row>
    <row r="165" spans="6:6">
      <c r="F165" s="9"/>
    </row>
    <row r="166" spans="6:6">
      <c r="F166" s="9"/>
    </row>
    <row r="167" spans="6:6">
      <c r="F167" s="9"/>
    </row>
    <row r="168" spans="6:6">
      <c r="F168" s="9"/>
    </row>
    <row r="169" spans="6:6">
      <c r="F169" s="9"/>
    </row>
    <row r="170" spans="6:6">
      <c r="F170" s="9"/>
    </row>
    <row r="171" spans="6:6">
      <c r="F171" s="9"/>
    </row>
    <row r="172" spans="6:6">
      <c r="F172" s="9"/>
    </row>
    <row r="173" spans="6:6">
      <c r="F173" s="9"/>
    </row>
    <row r="174" spans="6:6">
      <c r="F174" s="9"/>
    </row>
    <row r="175" spans="6:6">
      <c r="F175" s="9"/>
    </row>
    <row r="176" spans="6:6">
      <c r="F176" s="9"/>
    </row>
    <row r="177" spans="6:6">
      <c r="F177" s="9"/>
    </row>
    <row r="178" spans="6:6">
      <c r="F178" s="9"/>
    </row>
    <row r="179" spans="6:6">
      <c r="F179" s="9"/>
    </row>
    <row r="180" spans="6:6">
      <c r="F180" s="9"/>
    </row>
    <row r="181" spans="6:6">
      <c r="F181" s="9"/>
    </row>
    <row r="182" spans="6:6">
      <c r="F182" s="9"/>
    </row>
    <row r="183" spans="6:6">
      <c r="F183" s="9"/>
    </row>
    <row r="184" spans="6:6">
      <c r="F184" s="9"/>
    </row>
    <row r="185" spans="6:6">
      <c r="F185" s="9"/>
    </row>
    <row r="186" spans="6:6">
      <c r="F186" s="9"/>
    </row>
    <row r="187" spans="6:6">
      <c r="F187" s="9"/>
    </row>
    <row r="188" spans="6:6">
      <c r="F188" s="9"/>
    </row>
    <row r="189" spans="6:6">
      <c r="F189" s="9"/>
    </row>
    <row r="190" spans="6:6">
      <c r="F190" s="9"/>
    </row>
    <row r="191" spans="6:6">
      <c r="F191" s="9"/>
    </row>
    <row r="192" spans="6:6">
      <c r="F192" s="9"/>
    </row>
    <row r="193" spans="6:6">
      <c r="F193" s="9"/>
    </row>
    <row r="194" spans="6:6">
      <c r="F194" s="9"/>
    </row>
    <row r="195" spans="6:6">
      <c r="F195" s="9"/>
    </row>
    <row r="196" spans="6:6">
      <c r="F196" s="9"/>
    </row>
    <row r="197" spans="6:6">
      <c r="F197" s="9"/>
    </row>
    <row r="198" spans="6:6">
      <c r="F198" s="9"/>
    </row>
    <row r="199" spans="6:6">
      <c r="F199" s="9"/>
    </row>
    <row r="200" spans="6:6">
      <c r="F200" s="9"/>
    </row>
    <row r="201" spans="6:6">
      <c r="F201" s="9"/>
    </row>
    <row r="202" spans="6:6">
      <c r="F202" s="9"/>
    </row>
    <row r="203" spans="6:6">
      <c r="F203" s="9"/>
    </row>
    <row r="204" spans="6:6">
      <c r="F204" s="9"/>
    </row>
    <row r="205" spans="6:6">
      <c r="F205" s="9"/>
    </row>
    <row r="206" spans="6:6">
      <c r="F206" s="9"/>
    </row>
    <row r="207" spans="6:6">
      <c r="F207" s="9"/>
    </row>
    <row r="208" spans="6:6">
      <c r="F208" s="9"/>
    </row>
    <row r="209" spans="6:6">
      <c r="F209" s="9"/>
    </row>
    <row r="210" spans="6:6">
      <c r="F210" s="9"/>
    </row>
    <row r="211" spans="6:6">
      <c r="F211" s="9"/>
    </row>
    <row r="212" spans="6:6">
      <c r="F212" s="9"/>
    </row>
    <row r="213" spans="6:6">
      <c r="F213" s="9"/>
    </row>
    <row r="214" spans="6:6">
      <c r="F214" s="9"/>
    </row>
    <row r="215" spans="6:6">
      <c r="F215" s="9"/>
    </row>
    <row r="216" spans="6:6">
      <c r="F216" s="9"/>
    </row>
    <row r="217" spans="6:6">
      <c r="F217" s="9"/>
    </row>
    <row r="218" spans="6:6">
      <c r="F218" s="9"/>
    </row>
    <row r="219" spans="6:6">
      <c r="F219" s="9"/>
    </row>
    <row r="220" spans="6:6">
      <c r="F220" s="9"/>
    </row>
    <row r="221" spans="6:6">
      <c r="F221" s="9"/>
    </row>
    <row r="222" spans="6:6">
      <c r="F222" s="9"/>
    </row>
    <row r="223" spans="6:6">
      <c r="F223" s="9"/>
    </row>
    <row r="224" spans="6:6">
      <c r="F224" s="9"/>
    </row>
    <row r="16345" spans="5:5" ht="13.8">
      <c r="E16345" s="1"/>
    </row>
  </sheetData>
  <mergeCells count="5">
    <mergeCell ref="A7:B7"/>
    <mergeCell ref="A1:E1"/>
    <mergeCell ref="A2:E2"/>
    <mergeCell ref="A3:E3"/>
    <mergeCell ref="A4:E4"/>
  </mergeCells>
  <phoneticPr fontId="0" type="noConversion"/>
  <printOptions horizontalCentered="1"/>
  <pageMargins left="0.39370078740157483" right="0.39370078740157483" top="0.39370078740157483" bottom="0.59055118110236227" header="0.31496062992125984" footer="0.19685039370078741"/>
  <pageSetup scale="90" orientation="portrait" r:id="rId1"/>
  <headerFooter alignWithMargins="0">
    <oddFooter xml:space="preserve">&amp;R&amp;8
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19"/>
  <sheetViews>
    <sheetView showGridLines="0" topLeftCell="B55" workbookViewId="0">
      <selection activeCell="R17" sqref="R17"/>
    </sheetView>
  </sheetViews>
  <sheetFormatPr baseColWidth="10" defaultColWidth="11.44140625" defaultRowHeight="18" customHeight="1"/>
  <cols>
    <col min="1" max="1" width="3" style="175" bestFit="1" customWidth="1"/>
    <col min="2" max="5" width="2.109375" style="175" bestFit="1" customWidth="1"/>
    <col min="6" max="7" width="3.109375" style="175" customWidth="1"/>
    <col min="8" max="8" width="42.5546875" style="175" customWidth="1"/>
    <col min="9" max="9" width="15.88671875" style="175" customWidth="1"/>
    <col min="10" max="10" width="12.88671875" style="175" customWidth="1"/>
    <col min="11" max="11" width="14.109375" style="175" customWidth="1"/>
    <col min="12" max="12" width="14.88671875" style="175" customWidth="1"/>
    <col min="13" max="13" width="14.109375" style="175" customWidth="1"/>
    <col min="14" max="14" width="15" style="175" customWidth="1"/>
    <col min="15" max="15" width="13.88671875" style="175" customWidth="1"/>
    <col min="16" max="16" width="16.33203125" style="175" customWidth="1"/>
    <col min="17" max="17" width="15.88671875" style="175" customWidth="1"/>
    <col min="18" max="18" width="15.33203125" style="175" customWidth="1"/>
    <col min="19" max="19" width="0.88671875" style="175" customWidth="1"/>
    <col min="20" max="20" width="11.44140625" style="175"/>
    <col min="21" max="21" width="12.44140625" style="175" bestFit="1" customWidth="1"/>
    <col min="22" max="16384" width="11.44140625" style="175"/>
  </cols>
  <sheetData>
    <row r="1" spans="1:21" ht="16.5" customHeight="1">
      <c r="A1" s="805" t="s">
        <v>93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  <c r="P1" s="805"/>
      <c r="Q1" s="805"/>
      <c r="R1" s="805"/>
      <c r="S1" s="805"/>
    </row>
    <row r="2" spans="1:21" ht="15.75" customHeight="1">
      <c r="A2" s="768" t="s">
        <v>484</v>
      </c>
      <c r="B2" s="768"/>
      <c r="C2" s="768"/>
      <c r="D2" s="768"/>
      <c r="E2" s="768"/>
      <c r="F2" s="768"/>
      <c r="G2" s="768"/>
      <c r="H2" s="806"/>
      <c r="I2" s="806"/>
      <c r="J2" s="806"/>
      <c r="K2" s="806"/>
      <c r="L2" s="806"/>
      <c r="M2" s="806"/>
      <c r="N2" s="806"/>
      <c r="O2" s="806"/>
      <c r="P2" s="806"/>
      <c r="Q2" s="806"/>
      <c r="R2" s="806"/>
      <c r="S2" s="806"/>
    </row>
    <row r="3" spans="1:21" ht="13.5" customHeight="1">
      <c r="A3" s="807" t="s">
        <v>257</v>
      </c>
      <c r="B3" s="807"/>
      <c r="C3" s="807"/>
      <c r="D3" s="807"/>
      <c r="E3" s="807"/>
      <c r="F3" s="807"/>
      <c r="G3" s="807"/>
      <c r="H3" s="807"/>
      <c r="I3" s="807"/>
      <c r="J3" s="807"/>
      <c r="K3" s="807"/>
      <c r="L3" s="807"/>
      <c r="M3" s="807"/>
      <c r="N3" s="807"/>
      <c r="O3" s="807"/>
      <c r="P3" s="807"/>
      <c r="Q3" s="807"/>
      <c r="R3" s="807"/>
      <c r="S3" s="807"/>
    </row>
    <row r="4" spans="1:21" ht="13.5" customHeight="1">
      <c r="A4" s="808" t="s">
        <v>0</v>
      </c>
      <c r="B4" s="808"/>
      <c r="C4" s="808"/>
      <c r="D4" s="808"/>
      <c r="E4" s="808"/>
      <c r="F4" s="808"/>
      <c r="G4" s="808"/>
      <c r="H4" s="808"/>
      <c r="I4" s="808"/>
      <c r="J4" s="808"/>
      <c r="K4" s="808"/>
      <c r="L4" s="808"/>
      <c r="M4" s="808"/>
      <c r="N4" s="808"/>
      <c r="O4" s="808"/>
      <c r="P4" s="808"/>
      <c r="Q4" s="808"/>
      <c r="R4" s="808"/>
      <c r="S4" s="808"/>
    </row>
    <row r="5" spans="1:21" ht="9.75" customHeight="1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</row>
    <row r="6" spans="1:21" ht="4.5" customHeight="1" thickBot="1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</row>
    <row r="7" spans="1:21" ht="14.1" customHeight="1" thickTop="1">
      <c r="A7" s="809" t="s">
        <v>2</v>
      </c>
      <c r="B7" s="810"/>
      <c r="C7" s="810"/>
      <c r="D7" s="810"/>
      <c r="E7" s="810"/>
      <c r="F7" s="810"/>
      <c r="G7" s="810"/>
      <c r="H7" s="811"/>
      <c r="I7" s="815" t="s">
        <v>1</v>
      </c>
      <c r="J7" s="816"/>
      <c r="K7" s="816"/>
      <c r="L7" s="816"/>
      <c r="M7" s="816"/>
      <c r="N7" s="816"/>
      <c r="O7" s="816"/>
      <c r="P7" s="816"/>
      <c r="Q7" s="817"/>
      <c r="R7" s="818" t="s">
        <v>3</v>
      </c>
      <c r="S7" s="819"/>
    </row>
    <row r="8" spans="1:21" s="177" customFormat="1" ht="14.1" customHeight="1" thickBot="1">
      <c r="A8" s="812"/>
      <c r="B8" s="813"/>
      <c r="C8" s="813"/>
      <c r="D8" s="813"/>
      <c r="E8" s="813"/>
      <c r="F8" s="813"/>
      <c r="G8" s="813"/>
      <c r="H8" s="814"/>
      <c r="I8" s="479">
        <v>1000</v>
      </c>
      <c r="J8" s="479">
        <v>2000</v>
      </c>
      <c r="K8" s="479">
        <v>3000</v>
      </c>
      <c r="L8" s="479">
        <v>4000</v>
      </c>
      <c r="M8" s="479">
        <v>5000</v>
      </c>
      <c r="N8" s="479">
        <v>6000</v>
      </c>
      <c r="O8" s="479">
        <v>7000</v>
      </c>
      <c r="P8" s="479">
        <v>8000</v>
      </c>
      <c r="Q8" s="479">
        <v>9000</v>
      </c>
      <c r="R8" s="820"/>
      <c r="S8" s="821"/>
    </row>
    <row r="9" spans="1:21" ht="8.1" customHeight="1" thickTop="1" thickBot="1">
      <c r="A9" s="178"/>
      <c r="B9" s="178"/>
      <c r="C9" s="178"/>
      <c r="D9" s="178"/>
      <c r="E9" s="178"/>
      <c r="F9" s="178"/>
      <c r="G9" s="178"/>
      <c r="H9" s="321"/>
      <c r="I9" s="179"/>
      <c r="J9" s="179"/>
      <c r="K9" s="179"/>
      <c r="L9" s="179"/>
      <c r="M9" s="179"/>
      <c r="N9" s="179"/>
      <c r="O9" s="179"/>
      <c r="P9" s="179"/>
      <c r="Q9" s="179"/>
      <c r="R9" s="180"/>
      <c r="S9" s="180"/>
    </row>
    <row r="10" spans="1:21" ht="5.25" customHeight="1" thickTop="1">
      <c r="A10" s="480"/>
      <c r="B10" s="481"/>
      <c r="C10" s="481"/>
      <c r="D10" s="481"/>
      <c r="E10" s="481"/>
      <c r="F10" s="481"/>
      <c r="G10" s="481"/>
      <c r="H10" s="519"/>
      <c r="I10" s="328"/>
      <c r="J10" s="208"/>
      <c r="K10" s="208"/>
      <c r="L10" s="208"/>
      <c r="M10" s="208"/>
      <c r="N10" s="208"/>
      <c r="O10" s="328"/>
      <c r="P10" s="208"/>
      <c r="Q10" s="208"/>
      <c r="R10" s="209"/>
      <c r="S10" s="207"/>
    </row>
    <row r="11" spans="1:21" ht="13.5" customHeight="1">
      <c r="A11" s="482">
        <v>2</v>
      </c>
      <c r="B11" s="483">
        <v>0</v>
      </c>
      <c r="C11" s="483">
        <v>0</v>
      </c>
      <c r="D11" s="483">
        <v>0</v>
      </c>
      <c r="E11" s="483">
        <v>0</v>
      </c>
      <c r="F11" s="483"/>
      <c r="G11" s="483"/>
      <c r="H11" s="520" t="s">
        <v>309</v>
      </c>
      <c r="I11" s="485"/>
      <c r="J11" s="484"/>
      <c r="K11" s="484"/>
      <c r="L11" s="484"/>
      <c r="M11" s="484"/>
      <c r="N11" s="484"/>
      <c r="O11" s="485"/>
      <c r="P11" s="484"/>
      <c r="Q11" s="484"/>
      <c r="R11" s="486"/>
      <c r="S11" s="487"/>
    </row>
    <row r="12" spans="1:21" ht="13.5" customHeight="1">
      <c r="A12" s="482">
        <v>2</v>
      </c>
      <c r="B12" s="483">
        <v>1</v>
      </c>
      <c r="C12" s="483">
        <v>0</v>
      </c>
      <c r="D12" s="483">
        <v>0</v>
      </c>
      <c r="E12" s="483">
        <v>0</v>
      </c>
      <c r="F12" s="483"/>
      <c r="G12" s="483"/>
      <c r="H12" s="520" t="s">
        <v>304</v>
      </c>
      <c r="I12" s="485"/>
      <c r="J12" s="484"/>
      <c r="K12" s="484"/>
      <c r="L12" s="484"/>
      <c r="M12" s="484"/>
      <c r="N12" s="484"/>
      <c r="O12" s="485"/>
      <c r="P12" s="484"/>
      <c r="Q12" s="484"/>
      <c r="R12" s="486"/>
      <c r="S12" s="487"/>
    </row>
    <row r="13" spans="1:21" ht="13.5" customHeight="1">
      <c r="A13" s="482">
        <v>2</v>
      </c>
      <c r="B13" s="483">
        <v>1</v>
      </c>
      <c r="C13" s="483">
        <v>1</v>
      </c>
      <c r="D13" s="483">
        <v>0</v>
      </c>
      <c r="E13" s="483">
        <v>0</v>
      </c>
      <c r="F13" s="483"/>
      <c r="G13" s="483"/>
      <c r="H13" s="520" t="s">
        <v>308</v>
      </c>
      <c r="I13" s="485"/>
      <c r="J13" s="484"/>
      <c r="K13" s="484"/>
      <c r="L13" s="484"/>
      <c r="M13" s="484"/>
      <c r="N13" s="484"/>
      <c r="O13" s="485"/>
      <c r="P13" s="484"/>
      <c r="Q13" s="484"/>
      <c r="R13" s="486"/>
      <c r="S13" s="487"/>
    </row>
    <row r="14" spans="1:21" ht="13.5" customHeight="1">
      <c r="A14" s="482">
        <v>2</v>
      </c>
      <c r="B14" s="483">
        <v>1</v>
      </c>
      <c r="C14" s="483">
        <v>1</v>
      </c>
      <c r="D14" s="483">
        <v>1</v>
      </c>
      <c r="E14" s="483">
        <v>0</v>
      </c>
      <c r="F14" s="483"/>
      <c r="G14" s="483"/>
      <c r="H14" s="520" t="s">
        <v>311</v>
      </c>
      <c r="I14" s="485"/>
      <c r="J14" s="484"/>
      <c r="K14" s="484"/>
      <c r="L14" s="484"/>
      <c r="M14" s="484"/>
      <c r="N14" s="484"/>
      <c r="O14" s="485"/>
      <c r="P14" s="484"/>
      <c r="Q14" s="484"/>
      <c r="R14" s="486"/>
      <c r="S14" s="487"/>
    </row>
    <row r="15" spans="1:21" ht="13.5" customHeight="1">
      <c r="A15" s="482">
        <v>2</v>
      </c>
      <c r="B15" s="483">
        <v>1</v>
      </c>
      <c r="C15" s="483">
        <v>1</v>
      </c>
      <c r="D15" s="483">
        <v>1</v>
      </c>
      <c r="E15" s="483">
        <v>1</v>
      </c>
      <c r="F15" s="483"/>
      <c r="G15" s="483"/>
      <c r="H15" s="520" t="s">
        <v>94</v>
      </c>
      <c r="I15" s="485"/>
      <c r="J15" s="484"/>
      <c r="K15" s="484"/>
      <c r="L15" s="484"/>
      <c r="M15" s="484"/>
      <c r="N15" s="484"/>
      <c r="O15" s="485"/>
      <c r="P15" s="484"/>
      <c r="Q15" s="484"/>
      <c r="R15" s="486"/>
      <c r="S15" s="487"/>
    </row>
    <row r="16" spans="1:21" ht="15" customHeight="1">
      <c r="A16" s="488">
        <v>2</v>
      </c>
      <c r="B16" s="489">
        <v>1</v>
      </c>
      <c r="C16" s="489">
        <v>1</v>
      </c>
      <c r="D16" s="489">
        <v>1</v>
      </c>
      <c r="E16" s="489">
        <v>1</v>
      </c>
      <c r="F16" s="490" t="s">
        <v>4</v>
      </c>
      <c r="G16" s="490"/>
      <c r="H16" s="518" t="s">
        <v>157</v>
      </c>
      <c r="I16" s="329">
        <v>89569266</v>
      </c>
      <c r="J16" s="184">
        <v>17174896</v>
      </c>
      <c r="K16" s="184">
        <v>74516259</v>
      </c>
      <c r="L16" s="184">
        <v>14589906</v>
      </c>
      <c r="M16" s="184"/>
      <c r="N16" s="184"/>
      <c r="O16" s="329"/>
      <c r="P16" s="184"/>
      <c r="Q16" s="184"/>
      <c r="R16" s="186">
        <f t="shared" ref="R16:R61" si="0">SUM(I16:Q16)</f>
        <v>195850327</v>
      </c>
      <c r="S16" s="182"/>
      <c r="U16" s="184"/>
    </row>
    <row r="17" spans="1:21" ht="15" customHeight="1">
      <c r="A17" s="488">
        <v>2</v>
      </c>
      <c r="B17" s="489">
        <v>1</v>
      </c>
      <c r="C17" s="489">
        <v>1</v>
      </c>
      <c r="D17" s="489">
        <v>1</v>
      </c>
      <c r="E17" s="489">
        <v>1</v>
      </c>
      <c r="F17" s="490" t="s">
        <v>5</v>
      </c>
      <c r="G17" s="490"/>
      <c r="H17" s="518" t="s">
        <v>659</v>
      </c>
      <c r="I17" s="329">
        <v>74036773</v>
      </c>
      <c r="J17" s="184">
        <v>12722733</v>
      </c>
      <c r="K17" s="184">
        <v>111682233</v>
      </c>
      <c r="L17" s="184">
        <v>89402913</v>
      </c>
      <c r="M17" s="184"/>
      <c r="N17" s="184"/>
      <c r="O17" s="329"/>
      <c r="P17" s="184">
        <v>1520000</v>
      </c>
      <c r="Q17" s="184"/>
      <c r="R17" s="186">
        <f t="shared" si="0"/>
        <v>289364652</v>
      </c>
      <c r="S17" s="182"/>
    </row>
    <row r="18" spans="1:21" ht="15" customHeight="1">
      <c r="A18" s="488"/>
      <c r="B18" s="489"/>
      <c r="C18" s="489"/>
      <c r="D18" s="489"/>
      <c r="E18" s="489"/>
      <c r="F18" s="490"/>
      <c r="G18" s="490"/>
      <c r="H18" s="584" t="s">
        <v>760</v>
      </c>
      <c r="I18" s="329"/>
      <c r="J18" s="184"/>
      <c r="K18" s="184"/>
      <c r="L18" s="184"/>
      <c r="M18" s="184"/>
      <c r="N18" s="184"/>
      <c r="O18" s="329"/>
      <c r="P18" s="184"/>
      <c r="Q18" s="184"/>
      <c r="R18" s="186"/>
      <c r="S18" s="182"/>
    </row>
    <row r="19" spans="1:21" ht="15" customHeight="1">
      <c r="A19" s="488">
        <v>2</v>
      </c>
      <c r="B19" s="489">
        <v>1</v>
      </c>
      <c r="C19" s="489">
        <v>1</v>
      </c>
      <c r="D19" s="489">
        <v>1</v>
      </c>
      <c r="E19" s="489">
        <v>1</v>
      </c>
      <c r="F19" s="490" t="s">
        <v>5</v>
      </c>
      <c r="G19" s="490">
        <v>24</v>
      </c>
      <c r="H19" s="518" t="s">
        <v>190</v>
      </c>
      <c r="I19" s="329">
        <v>5052110</v>
      </c>
      <c r="J19" s="184">
        <v>68000</v>
      </c>
      <c r="K19" s="184">
        <v>1437157</v>
      </c>
      <c r="L19" s="184">
        <v>27469</v>
      </c>
      <c r="M19" s="184"/>
      <c r="N19" s="184"/>
      <c r="O19" s="329"/>
      <c r="P19" s="184"/>
      <c r="Q19" s="184"/>
      <c r="R19" s="186">
        <f t="shared" si="0"/>
        <v>6584736</v>
      </c>
      <c r="S19" s="182"/>
    </row>
    <row r="20" spans="1:21" ht="15" customHeight="1">
      <c r="A20" s="488">
        <v>2</v>
      </c>
      <c r="B20" s="489">
        <v>1</v>
      </c>
      <c r="C20" s="489">
        <v>1</v>
      </c>
      <c r="D20" s="489">
        <v>1</v>
      </c>
      <c r="E20" s="489">
        <v>1</v>
      </c>
      <c r="F20" s="490" t="s">
        <v>5</v>
      </c>
      <c r="G20" s="490">
        <v>25</v>
      </c>
      <c r="H20" s="518" t="s">
        <v>660</v>
      </c>
      <c r="I20" s="329">
        <v>56018860</v>
      </c>
      <c r="J20" s="184">
        <v>5185304</v>
      </c>
      <c r="K20" s="184">
        <v>37681994</v>
      </c>
      <c r="L20" s="184">
        <v>31894</v>
      </c>
      <c r="M20" s="184">
        <v>155122</v>
      </c>
      <c r="N20" s="184"/>
      <c r="O20" s="329"/>
      <c r="P20" s="184"/>
      <c r="Q20" s="184"/>
      <c r="R20" s="186">
        <f t="shared" si="0"/>
        <v>99073174</v>
      </c>
      <c r="S20" s="182"/>
      <c r="U20" s="320"/>
    </row>
    <row r="21" spans="1:21" ht="15" customHeight="1">
      <c r="A21" s="488">
        <v>2</v>
      </c>
      <c r="B21" s="489">
        <v>1</v>
      </c>
      <c r="C21" s="489">
        <v>1</v>
      </c>
      <c r="D21" s="489">
        <v>1</v>
      </c>
      <c r="E21" s="489">
        <v>1</v>
      </c>
      <c r="F21" s="490" t="s">
        <v>5</v>
      </c>
      <c r="G21" s="490">
        <v>26</v>
      </c>
      <c r="H21" s="585" t="s">
        <v>661</v>
      </c>
      <c r="I21" s="329">
        <v>6646454</v>
      </c>
      <c r="J21" s="184">
        <v>740407</v>
      </c>
      <c r="K21" s="184">
        <v>1228094</v>
      </c>
      <c r="L21" s="184">
        <v>15199</v>
      </c>
      <c r="M21" s="184"/>
      <c r="N21" s="184"/>
      <c r="O21" s="329"/>
      <c r="P21" s="184">
        <v>576000</v>
      </c>
      <c r="Q21" s="184"/>
      <c r="R21" s="186">
        <f t="shared" si="0"/>
        <v>9206154</v>
      </c>
      <c r="S21" s="182"/>
    </row>
    <row r="22" spans="1:21" ht="15" customHeight="1">
      <c r="A22" s="488">
        <v>2</v>
      </c>
      <c r="B22" s="489">
        <v>1</v>
      </c>
      <c r="C22" s="489">
        <v>1</v>
      </c>
      <c r="D22" s="489">
        <v>1</v>
      </c>
      <c r="E22" s="489">
        <v>1</v>
      </c>
      <c r="F22" s="490" t="s">
        <v>5</v>
      </c>
      <c r="G22" s="490">
        <v>27</v>
      </c>
      <c r="H22" s="518" t="s">
        <v>333</v>
      </c>
      <c r="I22" s="329">
        <v>4291145</v>
      </c>
      <c r="J22" s="184">
        <v>107422</v>
      </c>
      <c r="K22" s="184">
        <v>1049039</v>
      </c>
      <c r="L22" s="184">
        <v>20614</v>
      </c>
      <c r="M22" s="184"/>
      <c r="N22" s="184"/>
      <c r="O22" s="329"/>
      <c r="P22" s="184"/>
      <c r="Q22" s="184"/>
      <c r="R22" s="186">
        <f t="shared" si="0"/>
        <v>5468220</v>
      </c>
      <c r="S22" s="182"/>
    </row>
    <row r="23" spans="1:21" ht="44.4" customHeight="1">
      <c r="A23" s="488">
        <v>2</v>
      </c>
      <c r="B23" s="489">
        <v>1</v>
      </c>
      <c r="C23" s="489">
        <v>1</v>
      </c>
      <c r="D23" s="489">
        <v>1</v>
      </c>
      <c r="E23" s="489">
        <v>1</v>
      </c>
      <c r="F23" s="490" t="s">
        <v>5</v>
      </c>
      <c r="G23" s="490">
        <v>28</v>
      </c>
      <c r="H23" s="659" t="s">
        <v>662</v>
      </c>
      <c r="I23" s="329">
        <v>2600010</v>
      </c>
      <c r="J23" s="184">
        <v>85367</v>
      </c>
      <c r="K23" s="184">
        <v>478973</v>
      </c>
      <c r="L23" s="184">
        <v>5694</v>
      </c>
      <c r="M23" s="184"/>
      <c r="N23" s="184"/>
      <c r="O23" s="329"/>
      <c r="P23" s="184"/>
      <c r="Q23" s="184"/>
      <c r="R23" s="186">
        <f t="shared" si="0"/>
        <v>3170044</v>
      </c>
      <c r="S23" s="182"/>
    </row>
    <row r="24" spans="1:21" ht="37.950000000000003" customHeight="1">
      <c r="A24" s="488">
        <v>2</v>
      </c>
      <c r="B24" s="489">
        <v>1</v>
      </c>
      <c r="C24" s="489">
        <v>1</v>
      </c>
      <c r="D24" s="489">
        <v>1</v>
      </c>
      <c r="E24" s="489">
        <v>1</v>
      </c>
      <c r="F24" s="490" t="s">
        <v>5</v>
      </c>
      <c r="G24" s="490">
        <v>29</v>
      </c>
      <c r="H24" s="659" t="s">
        <v>719</v>
      </c>
      <c r="I24" s="329">
        <v>467054</v>
      </c>
      <c r="J24" s="184">
        <v>5733</v>
      </c>
      <c r="K24" s="184">
        <v>253396</v>
      </c>
      <c r="L24" s="184">
        <v>0</v>
      </c>
      <c r="M24" s="184"/>
      <c r="N24" s="184"/>
      <c r="O24" s="329"/>
      <c r="P24" s="184"/>
      <c r="Q24" s="184"/>
      <c r="R24" s="186">
        <f t="shared" si="0"/>
        <v>726183</v>
      </c>
      <c r="S24" s="182"/>
    </row>
    <row r="25" spans="1:21" ht="15" customHeight="1">
      <c r="A25" s="181">
        <v>2</v>
      </c>
      <c r="B25" s="490">
        <v>1</v>
      </c>
      <c r="C25" s="490">
        <v>1</v>
      </c>
      <c r="D25" s="490">
        <v>1</v>
      </c>
      <c r="E25" s="490">
        <v>1</v>
      </c>
      <c r="F25" s="490" t="s">
        <v>6</v>
      </c>
      <c r="G25" s="490"/>
      <c r="H25" s="518" t="s">
        <v>215</v>
      </c>
      <c r="I25" s="329">
        <v>69979657</v>
      </c>
      <c r="J25" s="184">
        <v>4795015</v>
      </c>
      <c r="K25" s="184">
        <v>65898221</v>
      </c>
      <c r="L25" s="184">
        <v>6997663</v>
      </c>
      <c r="M25" s="184">
        <v>500000</v>
      </c>
      <c r="N25" s="184"/>
      <c r="O25" s="329"/>
      <c r="P25" s="184"/>
      <c r="Q25" s="184"/>
      <c r="R25" s="186">
        <f t="shared" si="0"/>
        <v>148170556</v>
      </c>
      <c r="S25" s="182"/>
    </row>
    <row r="26" spans="1:21" ht="13.5" customHeight="1">
      <c r="A26" s="181"/>
      <c r="B26" s="490"/>
      <c r="C26" s="490"/>
      <c r="D26" s="490"/>
      <c r="E26" s="490"/>
      <c r="F26" s="490"/>
      <c r="G26" s="490"/>
      <c r="H26" s="584" t="s">
        <v>760</v>
      </c>
      <c r="I26" s="329"/>
      <c r="J26" s="184"/>
      <c r="K26" s="184"/>
      <c r="L26" s="184"/>
      <c r="M26" s="184"/>
      <c r="N26" s="184"/>
      <c r="O26" s="329"/>
      <c r="P26" s="184"/>
      <c r="Q26" s="184"/>
      <c r="R26" s="186"/>
      <c r="S26" s="182"/>
    </row>
    <row r="27" spans="1:21" ht="15" customHeight="1">
      <c r="A27" s="181">
        <v>2</v>
      </c>
      <c r="B27" s="490">
        <v>1</v>
      </c>
      <c r="C27" s="490">
        <v>1</v>
      </c>
      <c r="D27" s="490">
        <v>1</v>
      </c>
      <c r="E27" s="490">
        <v>1</v>
      </c>
      <c r="F27" s="490" t="s">
        <v>6</v>
      </c>
      <c r="G27" s="490" t="s">
        <v>4</v>
      </c>
      <c r="H27" s="518" t="s">
        <v>686</v>
      </c>
      <c r="I27" s="329">
        <v>61368896</v>
      </c>
      <c r="J27" s="184">
        <v>14652632</v>
      </c>
      <c r="K27" s="184">
        <v>35150979</v>
      </c>
      <c r="L27" s="184">
        <v>367764</v>
      </c>
      <c r="M27" s="184"/>
      <c r="N27" s="184"/>
      <c r="O27" s="329"/>
      <c r="P27" s="184"/>
      <c r="Q27" s="184"/>
      <c r="R27" s="186">
        <f t="shared" si="0"/>
        <v>111540271</v>
      </c>
      <c r="S27" s="182"/>
    </row>
    <row r="28" spans="1:21" ht="15" customHeight="1">
      <c r="A28" s="181">
        <v>2</v>
      </c>
      <c r="B28" s="490">
        <v>1</v>
      </c>
      <c r="C28" s="490">
        <v>1</v>
      </c>
      <c r="D28" s="490">
        <v>1</v>
      </c>
      <c r="E28" s="490">
        <v>1</v>
      </c>
      <c r="F28" s="490" t="s">
        <v>7</v>
      </c>
      <c r="G28" s="490"/>
      <c r="H28" s="518" t="s">
        <v>761</v>
      </c>
      <c r="I28" s="329">
        <v>108347717</v>
      </c>
      <c r="J28" s="184">
        <v>15940401</v>
      </c>
      <c r="K28" s="184">
        <v>42512985</v>
      </c>
      <c r="L28" s="184">
        <v>9309509</v>
      </c>
      <c r="M28" s="184">
        <v>400000</v>
      </c>
      <c r="N28" s="184"/>
      <c r="O28" s="329"/>
      <c r="P28" s="184"/>
      <c r="Q28" s="184"/>
      <c r="R28" s="186">
        <f t="shared" si="0"/>
        <v>176510612</v>
      </c>
      <c r="S28" s="182"/>
    </row>
    <row r="29" spans="1:21" ht="15" customHeight="1">
      <c r="A29" s="181">
        <v>2</v>
      </c>
      <c r="B29" s="490">
        <v>1</v>
      </c>
      <c r="C29" s="490">
        <v>1</v>
      </c>
      <c r="D29" s="490">
        <v>1</v>
      </c>
      <c r="E29" s="490">
        <v>1</v>
      </c>
      <c r="F29" s="490" t="s">
        <v>9</v>
      </c>
      <c r="G29" s="490"/>
      <c r="H29" s="517" t="s">
        <v>216</v>
      </c>
      <c r="I29" s="329">
        <v>44487873</v>
      </c>
      <c r="J29" s="184">
        <v>2863344</v>
      </c>
      <c r="K29" s="184">
        <v>11130989</v>
      </c>
      <c r="L29" s="184">
        <v>299947</v>
      </c>
      <c r="M29" s="184"/>
      <c r="N29" s="184"/>
      <c r="O29" s="329"/>
      <c r="P29" s="184"/>
      <c r="Q29" s="184"/>
      <c r="R29" s="186">
        <f t="shared" si="0"/>
        <v>58782153</v>
      </c>
      <c r="S29" s="182"/>
    </row>
    <row r="30" spans="1:21" ht="15" customHeight="1">
      <c r="A30" s="181">
        <v>2</v>
      </c>
      <c r="B30" s="490">
        <v>1</v>
      </c>
      <c r="C30" s="490">
        <v>1</v>
      </c>
      <c r="D30" s="490">
        <v>1</v>
      </c>
      <c r="E30" s="490">
        <v>1</v>
      </c>
      <c r="F30" s="490" t="s">
        <v>10</v>
      </c>
      <c r="G30" s="490"/>
      <c r="H30" s="518" t="s">
        <v>335</v>
      </c>
      <c r="I30" s="329">
        <v>24023815</v>
      </c>
      <c r="J30" s="184">
        <v>6080607</v>
      </c>
      <c r="K30" s="184">
        <v>13305681</v>
      </c>
      <c r="L30" s="184">
        <v>57386</v>
      </c>
      <c r="M30" s="184"/>
      <c r="N30" s="184"/>
      <c r="O30" s="329"/>
      <c r="P30" s="184">
        <v>400000</v>
      </c>
      <c r="Q30" s="184"/>
      <c r="R30" s="186">
        <f t="shared" si="0"/>
        <v>43867489</v>
      </c>
      <c r="S30" s="182"/>
    </row>
    <row r="31" spans="1:21" ht="15" customHeight="1">
      <c r="A31" s="181">
        <v>2</v>
      </c>
      <c r="B31" s="490">
        <v>1</v>
      </c>
      <c r="C31" s="490">
        <v>1</v>
      </c>
      <c r="D31" s="490">
        <v>1</v>
      </c>
      <c r="E31" s="490">
        <v>1</v>
      </c>
      <c r="F31" s="490" t="s">
        <v>11</v>
      </c>
      <c r="G31" s="490"/>
      <c r="H31" s="518" t="s">
        <v>219</v>
      </c>
      <c r="I31" s="329">
        <v>219101586</v>
      </c>
      <c r="J31" s="184">
        <v>3571573</v>
      </c>
      <c r="K31" s="184">
        <v>90381028</v>
      </c>
      <c r="L31" s="184">
        <v>69254580</v>
      </c>
      <c r="M31" s="184"/>
      <c r="N31" s="184"/>
      <c r="O31" s="329"/>
      <c r="P31" s="184">
        <v>24963934</v>
      </c>
      <c r="Q31" s="184"/>
      <c r="R31" s="186">
        <f t="shared" si="0"/>
        <v>407272701</v>
      </c>
      <c r="S31" s="182"/>
    </row>
    <row r="32" spans="1:21" ht="15" customHeight="1">
      <c r="A32" s="181">
        <v>2</v>
      </c>
      <c r="B32" s="490">
        <v>1</v>
      </c>
      <c r="C32" s="490">
        <v>1</v>
      </c>
      <c r="D32" s="490">
        <v>1</v>
      </c>
      <c r="E32" s="490">
        <v>1</v>
      </c>
      <c r="F32" s="490" t="s">
        <v>12</v>
      </c>
      <c r="G32" s="490"/>
      <c r="H32" s="518" t="s">
        <v>214</v>
      </c>
      <c r="I32" s="329">
        <v>57802334</v>
      </c>
      <c r="J32" s="184">
        <v>2279021</v>
      </c>
      <c r="K32" s="184">
        <v>35565081</v>
      </c>
      <c r="L32" s="184">
        <v>65859394</v>
      </c>
      <c r="M32" s="184"/>
      <c r="N32" s="184"/>
      <c r="O32" s="329"/>
      <c r="P32" s="184">
        <v>12274000</v>
      </c>
      <c r="Q32" s="184"/>
      <c r="R32" s="186">
        <f t="shared" si="0"/>
        <v>173779830</v>
      </c>
      <c r="S32" s="182"/>
    </row>
    <row r="33" spans="1:19" ht="15" customHeight="1">
      <c r="A33" s="181">
        <v>2</v>
      </c>
      <c r="B33" s="490">
        <v>1</v>
      </c>
      <c r="C33" s="490">
        <v>1</v>
      </c>
      <c r="D33" s="490">
        <v>1</v>
      </c>
      <c r="E33" s="490">
        <v>1</v>
      </c>
      <c r="F33" s="490" t="s">
        <v>13</v>
      </c>
      <c r="G33" s="490"/>
      <c r="H33" s="518" t="s">
        <v>663</v>
      </c>
      <c r="I33" s="329">
        <v>145925344</v>
      </c>
      <c r="J33" s="184">
        <v>26473215</v>
      </c>
      <c r="K33" s="184">
        <v>116158998</v>
      </c>
      <c r="L33" s="184">
        <v>4950293</v>
      </c>
      <c r="M33" s="184"/>
      <c r="N33" s="184"/>
      <c r="O33" s="329"/>
      <c r="P33" s="184">
        <v>19307031</v>
      </c>
      <c r="Q33" s="184"/>
      <c r="R33" s="186">
        <f t="shared" si="0"/>
        <v>312814881</v>
      </c>
      <c r="S33" s="182"/>
    </row>
    <row r="34" spans="1:19" ht="13.5" customHeight="1">
      <c r="A34" s="181"/>
      <c r="B34" s="490"/>
      <c r="C34" s="490"/>
      <c r="D34" s="490"/>
      <c r="E34" s="490"/>
      <c r="F34" s="490"/>
      <c r="G34" s="490"/>
      <c r="H34" s="584" t="s">
        <v>760</v>
      </c>
      <c r="I34" s="329"/>
      <c r="J34" s="184"/>
      <c r="K34" s="184"/>
      <c r="L34" s="184"/>
      <c r="M34" s="184"/>
      <c r="N34" s="184"/>
      <c r="O34" s="329"/>
      <c r="P34" s="184"/>
      <c r="Q34" s="184"/>
      <c r="R34" s="186"/>
      <c r="S34" s="182"/>
    </row>
    <row r="35" spans="1:19" ht="18.600000000000001" customHeight="1">
      <c r="A35" s="181">
        <v>2</v>
      </c>
      <c r="B35" s="490">
        <v>1</v>
      </c>
      <c r="C35" s="490">
        <v>1</v>
      </c>
      <c r="D35" s="490">
        <v>1</v>
      </c>
      <c r="E35" s="490">
        <v>1</v>
      </c>
      <c r="F35" s="490" t="s">
        <v>13</v>
      </c>
      <c r="G35" s="490" t="s">
        <v>9</v>
      </c>
      <c r="H35" s="662" t="s">
        <v>664</v>
      </c>
      <c r="I35" s="329">
        <v>4320415</v>
      </c>
      <c r="J35" s="184">
        <v>240156</v>
      </c>
      <c r="K35" s="184">
        <v>920854</v>
      </c>
      <c r="L35" s="184">
        <v>6331</v>
      </c>
      <c r="M35" s="184"/>
      <c r="N35" s="184"/>
      <c r="O35" s="329"/>
      <c r="P35" s="184"/>
      <c r="Q35" s="184"/>
      <c r="R35" s="186">
        <f t="shared" si="0"/>
        <v>5487756</v>
      </c>
      <c r="S35" s="182"/>
    </row>
    <row r="36" spans="1:19" ht="24.6" customHeight="1">
      <c r="A36" s="181">
        <v>2</v>
      </c>
      <c r="B36" s="490">
        <v>1</v>
      </c>
      <c r="C36" s="490">
        <v>1</v>
      </c>
      <c r="D36" s="490">
        <v>1</v>
      </c>
      <c r="E36" s="490">
        <v>1</v>
      </c>
      <c r="F36" s="490" t="s">
        <v>13</v>
      </c>
      <c r="G36" s="490" t="s">
        <v>10</v>
      </c>
      <c r="H36" s="659" t="s">
        <v>787</v>
      </c>
      <c r="I36" s="329">
        <v>1614600</v>
      </c>
      <c r="J36" s="184">
        <v>479640</v>
      </c>
      <c r="K36" s="184">
        <v>4346040</v>
      </c>
      <c r="L36" s="184">
        <v>53434620</v>
      </c>
      <c r="M36" s="184">
        <v>125100</v>
      </c>
      <c r="N36" s="184"/>
      <c r="O36" s="329"/>
      <c r="P36" s="184"/>
      <c r="Q36" s="184"/>
      <c r="R36" s="186">
        <f t="shared" si="0"/>
        <v>60000000</v>
      </c>
      <c r="S36" s="182"/>
    </row>
    <row r="37" spans="1:19" ht="15" customHeight="1">
      <c r="A37" s="188">
        <v>2</v>
      </c>
      <c r="B37" s="491">
        <v>1</v>
      </c>
      <c r="C37" s="491">
        <v>1</v>
      </c>
      <c r="D37" s="491">
        <v>1</v>
      </c>
      <c r="E37" s="491">
        <v>1</v>
      </c>
      <c r="F37" s="491">
        <v>10</v>
      </c>
      <c r="G37" s="490"/>
      <c r="H37" s="518" t="s">
        <v>665</v>
      </c>
      <c r="I37" s="329">
        <v>53149101</v>
      </c>
      <c r="J37" s="184">
        <v>3724519</v>
      </c>
      <c r="K37" s="184">
        <v>10294569</v>
      </c>
      <c r="L37" s="184">
        <v>7647118</v>
      </c>
      <c r="M37" s="184"/>
      <c r="N37" s="184"/>
      <c r="O37" s="329"/>
      <c r="P37" s="184">
        <v>96450000</v>
      </c>
      <c r="Q37" s="184"/>
      <c r="R37" s="186">
        <f t="shared" si="0"/>
        <v>171265307</v>
      </c>
      <c r="S37" s="182"/>
    </row>
    <row r="38" spans="1:19" ht="13.5" customHeight="1">
      <c r="A38" s="188"/>
      <c r="B38" s="491"/>
      <c r="C38" s="491"/>
      <c r="D38" s="491"/>
      <c r="E38" s="491"/>
      <c r="F38" s="491"/>
      <c r="G38" s="490"/>
      <c r="H38" s="584" t="s">
        <v>760</v>
      </c>
      <c r="I38" s="329"/>
      <c r="J38" s="184"/>
      <c r="K38" s="184"/>
      <c r="L38" s="184"/>
      <c r="M38" s="184"/>
      <c r="N38" s="184"/>
      <c r="O38" s="329"/>
      <c r="P38" s="184"/>
      <c r="Q38" s="184"/>
      <c r="R38" s="186"/>
      <c r="S38" s="182"/>
    </row>
    <row r="39" spans="1:19" ht="13.5" customHeight="1">
      <c r="A39" s="188">
        <v>2</v>
      </c>
      <c r="B39" s="491">
        <v>1</v>
      </c>
      <c r="C39" s="491">
        <v>1</v>
      </c>
      <c r="D39" s="491">
        <v>1</v>
      </c>
      <c r="E39" s="491">
        <v>1</v>
      </c>
      <c r="F39" s="491">
        <v>10</v>
      </c>
      <c r="G39" s="490">
        <v>15</v>
      </c>
      <c r="H39" s="518" t="s">
        <v>666</v>
      </c>
      <c r="I39" s="329">
        <v>1667407</v>
      </c>
      <c r="J39" s="184">
        <v>37832</v>
      </c>
      <c r="K39" s="184">
        <v>145907</v>
      </c>
      <c r="L39" s="184">
        <v>28047</v>
      </c>
      <c r="M39" s="184"/>
      <c r="N39" s="184"/>
      <c r="O39" s="329"/>
      <c r="P39" s="184"/>
      <c r="Q39" s="184"/>
      <c r="R39" s="186">
        <f t="shared" si="0"/>
        <v>1879193</v>
      </c>
      <c r="S39" s="182"/>
    </row>
    <row r="40" spans="1:19" ht="13.5" customHeight="1">
      <c r="A40" s="188">
        <v>2</v>
      </c>
      <c r="B40" s="491">
        <v>1</v>
      </c>
      <c r="C40" s="491">
        <v>1</v>
      </c>
      <c r="D40" s="491">
        <v>1</v>
      </c>
      <c r="E40" s="491">
        <v>1</v>
      </c>
      <c r="F40" s="491">
        <v>10</v>
      </c>
      <c r="G40" s="490">
        <v>16</v>
      </c>
      <c r="H40" s="518" t="s">
        <v>123</v>
      </c>
      <c r="I40" s="329">
        <v>1224475</v>
      </c>
      <c r="J40" s="184">
        <v>128847</v>
      </c>
      <c r="K40" s="184">
        <v>84460</v>
      </c>
      <c r="L40" s="184">
        <v>3954</v>
      </c>
      <c r="M40" s="184"/>
      <c r="N40" s="184"/>
      <c r="O40" s="329"/>
      <c r="P40" s="184"/>
      <c r="Q40" s="184"/>
      <c r="R40" s="186">
        <f t="shared" si="0"/>
        <v>1441736</v>
      </c>
      <c r="S40" s="182"/>
    </row>
    <row r="41" spans="1:19" ht="13.5" customHeight="1">
      <c r="A41" s="188">
        <v>2</v>
      </c>
      <c r="B41" s="491">
        <v>1</v>
      </c>
      <c r="C41" s="491">
        <v>1</v>
      </c>
      <c r="D41" s="491">
        <v>1</v>
      </c>
      <c r="E41" s="491">
        <v>1</v>
      </c>
      <c r="F41" s="491">
        <v>11</v>
      </c>
      <c r="G41" s="490"/>
      <c r="H41" s="518" t="s">
        <v>762</v>
      </c>
      <c r="I41" s="329">
        <v>12987710</v>
      </c>
      <c r="J41" s="184">
        <v>269480</v>
      </c>
      <c r="K41" s="184">
        <v>6967384</v>
      </c>
      <c r="L41" s="184">
        <v>1481</v>
      </c>
      <c r="M41" s="184"/>
      <c r="N41" s="184"/>
      <c r="O41" s="329"/>
      <c r="P41" s="184"/>
      <c r="Q41" s="184"/>
      <c r="R41" s="186">
        <f t="shared" si="0"/>
        <v>20226055</v>
      </c>
      <c r="S41" s="182"/>
    </row>
    <row r="42" spans="1:19" ht="13.5" customHeight="1">
      <c r="A42" s="188">
        <v>2</v>
      </c>
      <c r="B42" s="491">
        <v>1</v>
      </c>
      <c r="C42" s="491">
        <v>1</v>
      </c>
      <c r="D42" s="491">
        <v>1</v>
      </c>
      <c r="E42" s="491">
        <v>1</v>
      </c>
      <c r="F42" s="491">
        <v>12</v>
      </c>
      <c r="G42" s="490"/>
      <c r="H42" s="517" t="s">
        <v>763</v>
      </c>
      <c r="I42" s="329">
        <v>17830262</v>
      </c>
      <c r="J42" s="184">
        <v>2105865</v>
      </c>
      <c r="K42" s="184">
        <v>16544983</v>
      </c>
      <c r="L42" s="184">
        <v>155051</v>
      </c>
      <c r="M42" s="184"/>
      <c r="N42" s="184"/>
      <c r="O42" s="329"/>
      <c r="P42" s="184"/>
      <c r="Q42" s="184"/>
      <c r="R42" s="186">
        <f t="shared" si="0"/>
        <v>36636161</v>
      </c>
      <c r="S42" s="182"/>
    </row>
    <row r="43" spans="1:19" ht="13.5" customHeight="1">
      <c r="A43" s="188"/>
      <c r="B43" s="491"/>
      <c r="C43" s="491"/>
      <c r="D43" s="491"/>
      <c r="E43" s="491"/>
      <c r="F43" s="491"/>
      <c r="G43" s="490"/>
      <c r="H43" s="584" t="s">
        <v>760</v>
      </c>
      <c r="I43" s="329"/>
      <c r="J43" s="184"/>
      <c r="K43" s="184"/>
      <c r="L43" s="184"/>
      <c r="M43" s="184"/>
      <c r="N43" s="184"/>
      <c r="O43" s="329"/>
      <c r="P43" s="184"/>
      <c r="Q43" s="184"/>
      <c r="R43" s="186"/>
      <c r="S43" s="182"/>
    </row>
    <row r="44" spans="1:19" ht="15" customHeight="1">
      <c r="A44" s="188">
        <v>2</v>
      </c>
      <c r="B44" s="491">
        <v>1</v>
      </c>
      <c r="C44" s="491">
        <v>1</v>
      </c>
      <c r="D44" s="491">
        <v>1</v>
      </c>
      <c r="E44" s="491">
        <v>1</v>
      </c>
      <c r="F44" s="491">
        <v>12</v>
      </c>
      <c r="G44" s="490">
        <v>12</v>
      </c>
      <c r="H44" s="517" t="s">
        <v>667</v>
      </c>
      <c r="I44" s="329">
        <v>3126656</v>
      </c>
      <c r="J44" s="184">
        <v>82940</v>
      </c>
      <c r="K44" s="184">
        <v>929155</v>
      </c>
      <c r="L44" s="184">
        <v>4204</v>
      </c>
      <c r="M44" s="184"/>
      <c r="N44" s="184"/>
      <c r="O44" s="329"/>
      <c r="P44" s="184"/>
      <c r="Q44" s="184"/>
      <c r="R44" s="186">
        <f t="shared" si="0"/>
        <v>4142955</v>
      </c>
      <c r="S44" s="182"/>
    </row>
    <row r="45" spans="1:19" ht="15" customHeight="1">
      <c r="A45" s="188">
        <v>2</v>
      </c>
      <c r="B45" s="491">
        <v>1</v>
      </c>
      <c r="C45" s="491">
        <v>1</v>
      </c>
      <c r="D45" s="491">
        <v>1</v>
      </c>
      <c r="E45" s="491">
        <v>1</v>
      </c>
      <c r="F45" s="491">
        <v>12</v>
      </c>
      <c r="G45" s="490">
        <v>13</v>
      </c>
      <c r="H45" s="659" t="s">
        <v>668</v>
      </c>
      <c r="I45" s="329">
        <v>4547726</v>
      </c>
      <c r="J45" s="184">
        <v>287272</v>
      </c>
      <c r="K45" s="184">
        <v>822111</v>
      </c>
      <c r="L45" s="184">
        <v>6805</v>
      </c>
      <c r="M45" s="184"/>
      <c r="N45" s="184"/>
      <c r="O45" s="329"/>
      <c r="P45" s="184"/>
      <c r="Q45" s="184"/>
      <c r="R45" s="186">
        <f t="shared" si="0"/>
        <v>5663914</v>
      </c>
      <c r="S45" s="182"/>
    </row>
    <row r="46" spans="1:19" ht="25.95" customHeight="1">
      <c r="A46" s="188">
        <v>2</v>
      </c>
      <c r="B46" s="491">
        <v>1</v>
      </c>
      <c r="C46" s="491">
        <v>1</v>
      </c>
      <c r="D46" s="491">
        <v>1</v>
      </c>
      <c r="E46" s="491">
        <v>1</v>
      </c>
      <c r="F46" s="491">
        <v>12</v>
      </c>
      <c r="G46" s="490">
        <v>14</v>
      </c>
      <c r="H46" s="659" t="s">
        <v>494</v>
      </c>
      <c r="I46" s="329">
        <v>569479</v>
      </c>
      <c r="J46" s="184">
        <v>5000</v>
      </c>
      <c r="K46" s="184">
        <v>331504</v>
      </c>
      <c r="L46" s="184">
        <v>0</v>
      </c>
      <c r="M46" s="184"/>
      <c r="N46" s="184"/>
      <c r="O46" s="329"/>
      <c r="P46" s="184"/>
      <c r="Q46" s="184"/>
      <c r="R46" s="186">
        <f t="shared" si="0"/>
        <v>905983</v>
      </c>
      <c r="S46" s="182"/>
    </row>
    <row r="47" spans="1:19" ht="22.2" customHeight="1">
      <c r="A47" s="188">
        <v>2</v>
      </c>
      <c r="B47" s="491">
        <v>1</v>
      </c>
      <c r="C47" s="491">
        <v>1</v>
      </c>
      <c r="D47" s="491">
        <v>1</v>
      </c>
      <c r="E47" s="491">
        <v>1</v>
      </c>
      <c r="F47" s="491">
        <v>12</v>
      </c>
      <c r="G47" s="490">
        <v>15</v>
      </c>
      <c r="H47" s="659" t="s">
        <v>669</v>
      </c>
      <c r="I47" s="329">
        <v>5033813</v>
      </c>
      <c r="J47" s="184">
        <v>157350</v>
      </c>
      <c r="K47" s="184">
        <v>2207361</v>
      </c>
      <c r="L47" s="184">
        <v>7630</v>
      </c>
      <c r="M47" s="184"/>
      <c r="N47" s="184"/>
      <c r="O47" s="329"/>
      <c r="P47" s="184"/>
      <c r="Q47" s="184"/>
      <c r="R47" s="186">
        <f t="shared" si="0"/>
        <v>7406154</v>
      </c>
      <c r="S47" s="182"/>
    </row>
    <row r="48" spans="1:19" ht="15" customHeight="1">
      <c r="A48" s="188">
        <v>2</v>
      </c>
      <c r="B48" s="491">
        <v>1</v>
      </c>
      <c r="C48" s="491">
        <v>1</v>
      </c>
      <c r="D48" s="491">
        <v>1</v>
      </c>
      <c r="E48" s="491">
        <v>1</v>
      </c>
      <c r="F48" s="491">
        <v>13</v>
      </c>
      <c r="G48" s="490"/>
      <c r="H48" s="518" t="s">
        <v>670</v>
      </c>
      <c r="I48" s="329">
        <v>56158686</v>
      </c>
      <c r="J48" s="184">
        <v>8054978</v>
      </c>
      <c r="K48" s="184">
        <v>18375517</v>
      </c>
      <c r="L48" s="184">
        <v>29212231</v>
      </c>
      <c r="M48" s="184"/>
      <c r="N48" s="184"/>
      <c r="O48" s="329"/>
      <c r="P48" s="184">
        <v>3951814</v>
      </c>
      <c r="Q48" s="184"/>
      <c r="R48" s="186">
        <f t="shared" si="0"/>
        <v>115753226</v>
      </c>
      <c r="S48" s="182"/>
    </row>
    <row r="49" spans="1:19" ht="15" customHeight="1">
      <c r="A49" s="188">
        <v>2</v>
      </c>
      <c r="B49" s="491">
        <v>1</v>
      </c>
      <c r="C49" s="491">
        <v>1</v>
      </c>
      <c r="D49" s="491">
        <v>1</v>
      </c>
      <c r="E49" s="491">
        <v>1</v>
      </c>
      <c r="F49" s="491">
        <v>14</v>
      </c>
      <c r="G49" s="490"/>
      <c r="H49" s="518" t="s">
        <v>218</v>
      </c>
      <c r="I49" s="329">
        <v>13884903</v>
      </c>
      <c r="J49" s="184">
        <v>1713270</v>
      </c>
      <c r="K49" s="184">
        <v>12561336</v>
      </c>
      <c r="L49" s="184">
        <v>22481210</v>
      </c>
      <c r="M49" s="184"/>
      <c r="N49" s="184"/>
      <c r="O49" s="329"/>
      <c r="P49" s="184">
        <v>5000000</v>
      </c>
      <c r="Q49" s="184"/>
      <c r="R49" s="186">
        <f t="shared" si="0"/>
        <v>55640719</v>
      </c>
      <c r="S49" s="182"/>
    </row>
    <row r="50" spans="1:19" ht="13.5" customHeight="1">
      <c r="A50" s="188">
        <v>2</v>
      </c>
      <c r="B50" s="491">
        <v>1</v>
      </c>
      <c r="C50" s="491">
        <v>1</v>
      </c>
      <c r="D50" s="491">
        <v>1</v>
      </c>
      <c r="E50" s="491">
        <v>1</v>
      </c>
      <c r="F50" s="491">
        <v>15</v>
      </c>
      <c r="G50" s="490"/>
      <c r="H50" s="518" t="s">
        <v>671</v>
      </c>
      <c r="I50" s="329">
        <v>17332351</v>
      </c>
      <c r="J50" s="184">
        <v>2462944</v>
      </c>
      <c r="K50" s="184">
        <v>7505453</v>
      </c>
      <c r="L50" s="184">
        <v>7947132</v>
      </c>
      <c r="M50" s="184"/>
      <c r="N50" s="184"/>
      <c r="O50" s="329"/>
      <c r="P50" s="184">
        <v>5570675</v>
      </c>
      <c r="Q50" s="184"/>
      <c r="R50" s="186">
        <f t="shared" si="0"/>
        <v>40818555</v>
      </c>
      <c r="S50" s="182"/>
    </row>
    <row r="51" spans="1:19" ht="28.2" customHeight="1">
      <c r="A51" s="188">
        <v>2</v>
      </c>
      <c r="B51" s="491">
        <v>1</v>
      </c>
      <c r="C51" s="491">
        <v>1</v>
      </c>
      <c r="D51" s="491">
        <v>1</v>
      </c>
      <c r="E51" s="491">
        <v>1</v>
      </c>
      <c r="F51" s="491">
        <v>16</v>
      </c>
      <c r="G51" s="490"/>
      <c r="H51" s="659" t="s">
        <v>720</v>
      </c>
      <c r="I51" s="329">
        <v>190001529</v>
      </c>
      <c r="J51" s="184">
        <v>9374364</v>
      </c>
      <c r="K51" s="184">
        <v>44595271</v>
      </c>
      <c r="L51" s="184">
        <v>1115042</v>
      </c>
      <c r="M51" s="184"/>
      <c r="N51" s="184">
        <v>507649928</v>
      </c>
      <c r="O51" s="329"/>
      <c r="P51" s="184"/>
      <c r="Q51" s="184"/>
      <c r="R51" s="186">
        <f t="shared" si="0"/>
        <v>752736134</v>
      </c>
      <c r="S51" s="182"/>
    </row>
    <row r="52" spans="1:19" ht="15" customHeight="1">
      <c r="A52" s="188">
        <v>2</v>
      </c>
      <c r="B52" s="491">
        <v>1</v>
      </c>
      <c r="C52" s="491">
        <v>1</v>
      </c>
      <c r="D52" s="491">
        <v>1</v>
      </c>
      <c r="E52" s="491">
        <v>1</v>
      </c>
      <c r="F52" s="491">
        <v>17</v>
      </c>
      <c r="G52" s="490"/>
      <c r="H52" s="518" t="s">
        <v>220</v>
      </c>
      <c r="I52" s="329">
        <v>26357684</v>
      </c>
      <c r="J52" s="184">
        <v>1012948</v>
      </c>
      <c r="K52" s="184">
        <v>41987020</v>
      </c>
      <c r="L52" s="184">
        <v>978114</v>
      </c>
      <c r="M52" s="184"/>
      <c r="N52" s="184">
        <v>4000000</v>
      </c>
      <c r="O52" s="329"/>
      <c r="P52" s="184"/>
      <c r="Q52" s="184"/>
      <c r="R52" s="186">
        <f t="shared" si="0"/>
        <v>74335766</v>
      </c>
      <c r="S52" s="182"/>
    </row>
    <row r="53" spans="1:19" ht="15" customHeight="1">
      <c r="A53" s="188">
        <v>2</v>
      </c>
      <c r="B53" s="491">
        <v>1</v>
      </c>
      <c r="C53" s="491">
        <v>1</v>
      </c>
      <c r="D53" s="491">
        <v>1</v>
      </c>
      <c r="E53" s="491">
        <v>1</v>
      </c>
      <c r="F53" s="491">
        <v>18</v>
      </c>
      <c r="G53" s="490"/>
      <c r="H53" s="518" t="s">
        <v>672</v>
      </c>
      <c r="I53" s="329">
        <v>29123620</v>
      </c>
      <c r="J53" s="184">
        <v>3027824</v>
      </c>
      <c r="K53" s="184">
        <v>4481472</v>
      </c>
      <c r="L53" s="184">
        <v>1119019</v>
      </c>
      <c r="M53" s="184">
        <v>133000</v>
      </c>
      <c r="N53" s="184"/>
      <c r="O53" s="329"/>
      <c r="P53" s="184">
        <v>5000000</v>
      </c>
      <c r="Q53" s="184"/>
      <c r="R53" s="187">
        <f t="shared" si="0"/>
        <v>42884935</v>
      </c>
      <c r="S53" s="182"/>
    </row>
    <row r="54" spans="1:19" ht="15" customHeight="1">
      <c r="A54" s="188">
        <v>2</v>
      </c>
      <c r="B54" s="491">
        <v>1</v>
      </c>
      <c r="C54" s="491">
        <v>1</v>
      </c>
      <c r="D54" s="491">
        <v>1</v>
      </c>
      <c r="E54" s="491">
        <v>1</v>
      </c>
      <c r="F54" s="476">
        <v>19</v>
      </c>
      <c r="G54" s="490"/>
      <c r="H54" s="518" t="s">
        <v>346</v>
      </c>
      <c r="I54" s="329">
        <v>412211796</v>
      </c>
      <c r="J54" s="184">
        <v>84731390</v>
      </c>
      <c r="K54" s="184">
        <v>86823421</v>
      </c>
      <c r="L54" s="184">
        <v>1666768</v>
      </c>
      <c r="M54" s="184"/>
      <c r="N54" s="184"/>
      <c r="O54" s="329"/>
      <c r="P54" s="184"/>
      <c r="Q54" s="184"/>
      <c r="R54" s="186">
        <f t="shared" si="0"/>
        <v>585433375</v>
      </c>
      <c r="S54" s="182"/>
    </row>
    <row r="55" spans="1:19" ht="13.5" customHeight="1">
      <c r="A55" s="188"/>
      <c r="B55" s="491"/>
      <c r="C55" s="491"/>
      <c r="D55" s="491"/>
      <c r="E55" s="491"/>
      <c r="F55" s="476"/>
      <c r="G55" s="490"/>
      <c r="H55" s="584" t="s">
        <v>760</v>
      </c>
      <c r="I55" s="329"/>
      <c r="J55" s="184"/>
      <c r="K55" s="184"/>
      <c r="L55" s="184"/>
      <c r="M55" s="184"/>
      <c r="N55" s="184"/>
      <c r="O55" s="329"/>
      <c r="P55" s="184"/>
      <c r="Q55" s="184"/>
      <c r="R55" s="186"/>
      <c r="S55" s="182"/>
    </row>
    <row r="56" spans="1:19" ht="15" customHeight="1">
      <c r="A56" s="188">
        <v>2</v>
      </c>
      <c r="B56" s="491">
        <v>1</v>
      </c>
      <c r="C56" s="491">
        <v>1</v>
      </c>
      <c r="D56" s="491">
        <v>1</v>
      </c>
      <c r="E56" s="491">
        <v>1</v>
      </c>
      <c r="F56" s="476">
        <v>19</v>
      </c>
      <c r="G56" s="490">
        <v>13</v>
      </c>
      <c r="H56" s="518" t="s">
        <v>673</v>
      </c>
      <c r="I56" s="329">
        <v>32323542</v>
      </c>
      <c r="J56" s="184">
        <v>1846500</v>
      </c>
      <c r="K56" s="184">
        <v>1849944</v>
      </c>
      <c r="L56" s="184">
        <v>41298</v>
      </c>
      <c r="M56" s="184"/>
      <c r="N56" s="184"/>
      <c r="O56" s="329"/>
      <c r="P56" s="184"/>
      <c r="Q56" s="184"/>
      <c r="R56" s="186">
        <f t="shared" si="0"/>
        <v>36061284</v>
      </c>
      <c r="S56" s="182"/>
    </row>
    <row r="57" spans="1:19" ht="24" customHeight="1" thickBot="1">
      <c r="A57" s="663">
        <v>2</v>
      </c>
      <c r="B57" s="664">
        <v>1</v>
      </c>
      <c r="C57" s="664">
        <v>1</v>
      </c>
      <c r="D57" s="664">
        <v>1</v>
      </c>
      <c r="E57" s="664">
        <v>1</v>
      </c>
      <c r="F57" s="665">
        <v>19</v>
      </c>
      <c r="G57" s="666">
        <v>14</v>
      </c>
      <c r="H57" s="667" t="s">
        <v>674</v>
      </c>
      <c r="I57" s="494"/>
      <c r="J57" s="493">
        <v>2400</v>
      </c>
      <c r="K57" s="493">
        <v>400</v>
      </c>
      <c r="L57" s="493">
        <v>80990</v>
      </c>
      <c r="M57" s="493"/>
      <c r="N57" s="493"/>
      <c r="O57" s="494"/>
      <c r="P57" s="493"/>
      <c r="Q57" s="493"/>
      <c r="R57" s="668">
        <f t="shared" si="0"/>
        <v>83790</v>
      </c>
      <c r="S57" s="495"/>
    </row>
    <row r="58" spans="1:19" ht="13.5" customHeight="1" thickTop="1">
      <c r="A58" s="188">
        <v>2</v>
      </c>
      <c r="B58" s="491">
        <v>1</v>
      </c>
      <c r="C58" s="491">
        <v>1</v>
      </c>
      <c r="D58" s="491">
        <v>1</v>
      </c>
      <c r="E58" s="491">
        <v>1</v>
      </c>
      <c r="F58" s="476">
        <v>20</v>
      </c>
      <c r="G58" s="490"/>
      <c r="H58" s="517" t="s">
        <v>675</v>
      </c>
      <c r="I58" s="329">
        <v>32050451</v>
      </c>
      <c r="J58" s="184">
        <v>3846350</v>
      </c>
      <c r="K58" s="184">
        <v>3965752</v>
      </c>
      <c r="L58" s="184">
        <v>34685118</v>
      </c>
      <c r="M58" s="184"/>
      <c r="N58" s="184"/>
      <c r="O58" s="329">
        <v>30000000</v>
      </c>
      <c r="P58" s="184"/>
      <c r="Q58" s="184"/>
      <c r="R58" s="186">
        <f t="shared" si="0"/>
        <v>104547671</v>
      </c>
      <c r="S58" s="182"/>
    </row>
    <row r="59" spans="1:19" ht="15" customHeight="1">
      <c r="A59" s="181">
        <v>2</v>
      </c>
      <c r="B59" s="490">
        <v>1</v>
      </c>
      <c r="C59" s="490">
        <v>1</v>
      </c>
      <c r="D59" s="490">
        <v>1</v>
      </c>
      <c r="E59" s="490">
        <v>1</v>
      </c>
      <c r="F59" s="490">
        <v>21</v>
      </c>
      <c r="G59" s="490"/>
      <c r="H59" s="517" t="s">
        <v>676</v>
      </c>
      <c r="I59" s="329">
        <v>12547893</v>
      </c>
      <c r="J59" s="184">
        <v>761230</v>
      </c>
      <c r="K59" s="184">
        <v>6022217</v>
      </c>
      <c r="L59" s="184">
        <v>6292</v>
      </c>
      <c r="M59" s="184"/>
      <c r="N59" s="184"/>
      <c r="O59" s="329"/>
      <c r="P59" s="184"/>
      <c r="Q59" s="184"/>
      <c r="R59" s="186">
        <f t="shared" si="0"/>
        <v>19337632</v>
      </c>
      <c r="S59" s="182"/>
    </row>
    <row r="60" spans="1:19" ht="15" customHeight="1">
      <c r="A60" s="181">
        <v>2</v>
      </c>
      <c r="B60" s="490">
        <v>1</v>
      </c>
      <c r="C60" s="490">
        <v>1</v>
      </c>
      <c r="D60" s="490">
        <v>1</v>
      </c>
      <c r="E60" s="490">
        <v>1</v>
      </c>
      <c r="F60" s="490">
        <v>22</v>
      </c>
      <c r="G60" s="490"/>
      <c r="H60" s="518" t="s">
        <v>349</v>
      </c>
      <c r="I60" s="329">
        <v>247833885</v>
      </c>
      <c r="J60" s="184">
        <v>131478565</v>
      </c>
      <c r="K60" s="184">
        <v>28257713</v>
      </c>
      <c r="L60" s="184">
        <v>792039</v>
      </c>
      <c r="M60" s="184"/>
      <c r="N60" s="184"/>
      <c r="O60" s="329"/>
      <c r="P60" s="184"/>
      <c r="Q60" s="184"/>
      <c r="R60" s="186">
        <f t="shared" si="0"/>
        <v>408362202</v>
      </c>
      <c r="S60" s="182"/>
    </row>
    <row r="61" spans="1:19" ht="15" customHeight="1">
      <c r="A61" s="188">
        <v>2</v>
      </c>
      <c r="B61" s="491">
        <v>1</v>
      </c>
      <c r="C61" s="491">
        <v>1</v>
      </c>
      <c r="D61" s="491">
        <v>1</v>
      </c>
      <c r="E61" s="491">
        <v>1</v>
      </c>
      <c r="F61" s="476">
        <v>24</v>
      </c>
      <c r="G61" s="476"/>
      <c r="H61" s="518" t="s">
        <v>677</v>
      </c>
      <c r="I61" s="329"/>
      <c r="J61" s="184"/>
      <c r="K61" s="184"/>
      <c r="L61" s="184"/>
      <c r="M61" s="184"/>
      <c r="N61" s="184"/>
      <c r="O61" s="329"/>
      <c r="P61" s="184"/>
      <c r="Q61" s="184">
        <v>269252265</v>
      </c>
      <c r="R61" s="187">
        <f t="shared" si="0"/>
        <v>269252265</v>
      </c>
      <c r="S61" s="182"/>
    </row>
    <row r="62" spans="1:19" ht="26.25" customHeight="1">
      <c r="A62" s="283">
        <v>2</v>
      </c>
      <c r="B62" s="251">
        <v>0</v>
      </c>
      <c r="C62" s="251">
        <v>0</v>
      </c>
      <c r="D62" s="251">
        <v>0</v>
      </c>
      <c r="E62" s="251">
        <v>0</v>
      </c>
      <c r="F62" s="251"/>
      <c r="G62" s="251"/>
      <c r="H62" s="472" t="s">
        <v>309</v>
      </c>
      <c r="I62" s="184"/>
      <c r="J62" s="184"/>
      <c r="K62" s="184"/>
      <c r="L62" s="184"/>
      <c r="M62" s="184"/>
      <c r="N62" s="184"/>
      <c r="O62" s="329"/>
      <c r="P62" s="184"/>
      <c r="Q62" s="184"/>
      <c r="R62" s="187"/>
      <c r="S62" s="182"/>
    </row>
    <row r="63" spans="1:19" ht="13.5" customHeight="1">
      <c r="A63" s="283">
        <v>2</v>
      </c>
      <c r="B63" s="251">
        <v>1</v>
      </c>
      <c r="C63" s="251">
        <v>0</v>
      </c>
      <c r="D63" s="251">
        <v>0</v>
      </c>
      <c r="E63" s="251">
        <v>0</v>
      </c>
      <c r="F63" s="251"/>
      <c r="G63" s="251"/>
      <c r="H63" s="472" t="s">
        <v>304</v>
      </c>
      <c r="I63" s="184"/>
      <c r="J63" s="184"/>
      <c r="K63" s="184"/>
      <c r="L63" s="184"/>
      <c r="M63" s="184"/>
      <c r="N63" s="184"/>
      <c r="O63" s="329"/>
      <c r="P63" s="184"/>
      <c r="Q63" s="184"/>
      <c r="R63" s="187"/>
      <c r="S63" s="182"/>
    </row>
    <row r="64" spans="1:19" ht="26.4">
      <c r="A64" s="283">
        <v>2</v>
      </c>
      <c r="B64" s="251">
        <v>1</v>
      </c>
      <c r="C64" s="251">
        <v>1</v>
      </c>
      <c r="D64" s="251">
        <v>0</v>
      </c>
      <c r="E64" s="251">
        <v>0</v>
      </c>
      <c r="F64" s="251"/>
      <c r="G64" s="251"/>
      <c r="H64" s="472" t="s">
        <v>308</v>
      </c>
      <c r="I64" s="184"/>
      <c r="J64" s="184"/>
      <c r="K64" s="184"/>
      <c r="L64" s="184"/>
      <c r="M64" s="184"/>
      <c r="N64" s="184"/>
      <c r="O64" s="329"/>
      <c r="P64" s="184"/>
      <c r="Q64" s="184"/>
      <c r="R64" s="187"/>
      <c r="S64" s="182"/>
    </row>
    <row r="65" spans="1:19" ht="26.4">
      <c r="A65" s="283">
        <v>2</v>
      </c>
      <c r="B65" s="251">
        <v>1</v>
      </c>
      <c r="C65" s="251">
        <v>1</v>
      </c>
      <c r="D65" s="251">
        <v>1</v>
      </c>
      <c r="E65" s="251">
        <v>0</v>
      </c>
      <c r="F65" s="251"/>
      <c r="G65" s="251"/>
      <c r="H65" s="472" t="s">
        <v>311</v>
      </c>
      <c r="I65" s="184"/>
      <c r="J65" s="184"/>
      <c r="K65" s="184"/>
      <c r="L65" s="184"/>
      <c r="M65" s="184"/>
      <c r="N65" s="184"/>
      <c r="O65" s="329"/>
      <c r="P65" s="184"/>
      <c r="Q65" s="184"/>
      <c r="R65" s="187"/>
      <c r="S65" s="182"/>
    </row>
    <row r="66" spans="1:19" ht="13.5" customHeight="1">
      <c r="A66" s="283">
        <v>2</v>
      </c>
      <c r="B66" s="251">
        <v>1</v>
      </c>
      <c r="C66" s="251">
        <v>1</v>
      </c>
      <c r="D66" s="251">
        <v>1</v>
      </c>
      <c r="E66" s="251">
        <v>2</v>
      </c>
      <c r="F66" s="251"/>
      <c r="G66" s="251"/>
      <c r="H66" s="474" t="s">
        <v>101</v>
      </c>
      <c r="I66" s="184"/>
      <c r="J66" s="184"/>
      <c r="K66" s="184"/>
      <c r="L66" s="184"/>
      <c r="M66" s="184"/>
      <c r="N66" s="184"/>
      <c r="O66" s="329"/>
      <c r="P66" s="184"/>
      <c r="Q66" s="184"/>
      <c r="R66" s="187"/>
      <c r="S66" s="182"/>
    </row>
    <row r="67" spans="1:19" ht="15" customHeight="1">
      <c r="A67" s="286">
        <v>2</v>
      </c>
      <c r="B67" s="252">
        <v>1</v>
      </c>
      <c r="C67" s="252">
        <v>1</v>
      </c>
      <c r="D67" s="252">
        <v>1</v>
      </c>
      <c r="E67" s="252">
        <v>2</v>
      </c>
      <c r="F67" s="476">
        <v>25</v>
      </c>
      <c r="G67" s="476"/>
      <c r="H67" s="518" t="s">
        <v>678</v>
      </c>
      <c r="I67" s="329"/>
      <c r="J67" s="184"/>
      <c r="K67" s="184"/>
      <c r="L67" s="184">
        <v>219870069</v>
      </c>
      <c r="M67" s="184"/>
      <c r="N67" s="184"/>
      <c r="O67" s="329"/>
      <c r="P67" s="184"/>
      <c r="Q67" s="184"/>
      <c r="R67" s="187">
        <f>SUM(I67:Q67)</f>
        <v>219870069</v>
      </c>
      <c r="S67" s="182"/>
    </row>
    <row r="68" spans="1:19" ht="13.5" customHeight="1">
      <c r="A68" s="283">
        <v>2</v>
      </c>
      <c r="B68" s="251">
        <v>0</v>
      </c>
      <c r="C68" s="251">
        <v>0</v>
      </c>
      <c r="D68" s="251">
        <v>0</v>
      </c>
      <c r="E68" s="251">
        <v>0</v>
      </c>
      <c r="F68" s="251"/>
      <c r="G68" s="251"/>
      <c r="H68" s="492" t="s">
        <v>309</v>
      </c>
      <c r="I68" s="184"/>
      <c r="J68" s="184"/>
      <c r="K68" s="184"/>
      <c r="L68" s="184"/>
      <c r="M68" s="184"/>
      <c r="N68" s="184"/>
      <c r="O68" s="329"/>
      <c r="P68" s="184"/>
      <c r="Q68" s="184"/>
      <c r="R68" s="187"/>
      <c r="S68" s="182"/>
    </row>
    <row r="69" spans="1:19" ht="13.5" customHeight="1">
      <c r="A69" s="283">
        <v>2</v>
      </c>
      <c r="B69" s="251">
        <v>1</v>
      </c>
      <c r="C69" s="251">
        <v>0</v>
      </c>
      <c r="D69" s="251">
        <v>0</v>
      </c>
      <c r="E69" s="251">
        <v>0</v>
      </c>
      <c r="F69" s="251"/>
      <c r="G69" s="251"/>
      <c r="H69" s="516" t="s">
        <v>304</v>
      </c>
      <c r="I69" s="329"/>
      <c r="J69" s="184"/>
      <c r="K69" s="184"/>
      <c r="L69" s="184"/>
      <c r="M69" s="184"/>
      <c r="N69" s="184"/>
      <c r="O69" s="329"/>
      <c r="P69" s="184"/>
      <c r="Q69" s="184"/>
      <c r="R69" s="187"/>
      <c r="S69" s="182"/>
    </row>
    <row r="70" spans="1:19" ht="13.5" customHeight="1">
      <c r="A70" s="283">
        <v>2</v>
      </c>
      <c r="B70" s="251">
        <v>1</v>
      </c>
      <c r="C70" s="251">
        <v>1</v>
      </c>
      <c r="D70" s="251">
        <v>0</v>
      </c>
      <c r="E70" s="251">
        <v>0</v>
      </c>
      <c r="F70" s="251"/>
      <c r="G70" s="251"/>
      <c r="H70" s="492" t="s">
        <v>308</v>
      </c>
      <c r="I70" s="184"/>
      <c r="J70" s="184"/>
      <c r="K70" s="184"/>
      <c r="L70" s="184"/>
      <c r="M70" s="184"/>
      <c r="N70" s="184"/>
      <c r="O70" s="329"/>
      <c r="P70" s="184"/>
      <c r="Q70" s="184"/>
      <c r="R70" s="187"/>
      <c r="S70" s="182"/>
    </row>
    <row r="71" spans="1:19" ht="13.5" customHeight="1">
      <c r="A71" s="283">
        <v>2</v>
      </c>
      <c r="B71" s="251">
        <v>1</v>
      </c>
      <c r="C71" s="251">
        <v>1</v>
      </c>
      <c r="D71" s="251">
        <v>1</v>
      </c>
      <c r="E71" s="251">
        <v>0</v>
      </c>
      <c r="F71" s="251"/>
      <c r="G71" s="251"/>
      <c r="H71" s="492" t="s">
        <v>311</v>
      </c>
      <c r="I71" s="184"/>
      <c r="J71" s="184"/>
      <c r="K71" s="184"/>
      <c r="L71" s="184"/>
      <c r="M71" s="184"/>
      <c r="N71" s="184"/>
      <c r="O71" s="329"/>
      <c r="P71" s="184"/>
      <c r="Q71" s="184"/>
      <c r="R71" s="187"/>
      <c r="S71" s="182"/>
    </row>
    <row r="72" spans="1:19" ht="13.5" customHeight="1">
      <c r="A72" s="283">
        <v>2</v>
      </c>
      <c r="B72" s="251">
        <v>1</v>
      </c>
      <c r="C72" s="251">
        <v>1</v>
      </c>
      <c r="D72" s="251">
        <v>1</v>
      </c>
      <c r="E72" s="251">
        <v>3</v>
      </c>
      <c r="F72" s="251"/>
      <c r="G72" s="251"/>
      <c r="H72" s="516" t="s">
        <v>102</v>
      </c>
      <c r="I72" s="329"/>
      <c r="J72" s="184"/>
      <c r="K72" s="184"/>
      <c r="L72" s="184"/>
      <c r="M72" s="184"/>
      <c r="N72" s="184"/>
      <c r="O72" s="329"/>
      <c r="P72" s="184"/>
      <c r="Q72" s="184"/>
      <c r="R72" s="187"/>
      <c r="S72" s="182"/>
    </row>
    <row r="73" spans="1:19" ht="15" customHeight="1">
      <c r="A73" s="286">
        <v>2</v>
      </c>
      <c r="B73" s="252">
        <v>1</v>
      </c>
      <c r="C73" s="252">
        <v>1</v>
      </c>
      <c r="D73" s="252">
        <v>1</v>
      </c>
      <c r="E73" s="252">
        <v>3</v>
      </c>
      <c r="F73" s="476">
        <v>26</v>
      </c>
      <c r="G73" s="476"/>
      <c r="H73" s="661" t="s">
        <v>679</v>
      </c>
      <c r="I73" s="329"/>
      <c r="J73" s="184"/>
      <c r="K73" s="184"/>
      <c r="L73" s="184">
        <v>289413879</v>
      </c>
      <c r="M73" s="184"/>
      <c r="N73" s="184"/>
      <c r="O73" s="329"/>
      <c r="P73" s="184"/>
      <c r="Q73" s="184"/>
      <c r="R73" s="187">
        <f>SUM(I73:Q73)</f>
        <v>289413879</v>
      </c>
      <c r="S73" s="182"/>
    </row>
    <row r="74" spans="1:19" ht="26.4">
      <c r="A74" s="283">
        <v>2</v>
      </c>
      <c r="B74" s="251">
        <v>0</v>
      </c>
      <c r="C74" s="251">
        <v>0</v>
      </c>
      <c r="D74" s="251">
        <v>0</v>
      </c>
      <c r="E74" s="251">
        <v>0</v>
      </c>
      <c r="F74" s="476"/>
      <c r="G74" s="476"/>
      <c r="H74" s="472" t="s">
        <v>309</v>
      </c>
      <c r="I74" s="184"/>
      <c r="J74" s="184"/>
      <c r="K74" s="184"/>
      <c r="L74" s="184"/>
      <c r="M74" s="184"/>
      <c r="N74" s="184"/>
      <c r="O74" s="329"/>
      <c r="P74" s="184"/>
      <c r="Q74" s="184"/>
      <c r="R74" s="187"/>
      <c r="S74" s="182"/>
    </row>
    <row r="75" spans="1:19" ht="13.5" customHeight="1">
      <c r="A75" s="283">
        <v>2</v>
      </c>
      <c r="B75" s="251">
        <v>1</v>
      </c>
      <c r="C75" s="251">
        <v>0</v>
      </c>
      <c r="D75" s="251">
        <v>0</v>
      </c>
      <c r="E75" s="251">
        <v>0</v>
      </c>
      <c r="F75" s="476"/>
      <c r="G75" s="476"/>
      <c r="H75" s="472" t="s">
        <v>304</v>
      </c>
      <c r="I75" s="184"/>
      <c r="J75" s="184"/>
      <c r="K75" s="184"/>
      <c r="L75" s="184"/>
      <c r="M75" s="184"/>
      <c r="N75" s="184"/>
      <c r="O75" s="329"/>
      <c r="P75" s="184"/>
      <c r="Q75" s="184"/>
      <c r="R75" s="187"/>
      <c r="S75" s="182"/>
    </row>
    <row r="76" spans="1:19" ht="26.4">
      <c r="A76" s="283">
        <v>2</v>
      </c>
      <c r="B76" s="251">
        <v>1</v>
      </c>
      <c r="C76" s="251">
        <v>1</v>
      </c>
      <c r="D76" s="251">
        <v>0</v>
      </c>
      <c r="E76" s="251">
        <v>0</v>
      </c>
      <c r="F76" s="476"/>
      <c r="G76" s="476"/>
      <c r="H76" s="472" t="s">
        <v>308</v>
      </c>
      <c r="I76" s="184"/>
      <c r="J76" s="184"/>
      <c r="K76" s="184"/>
      <c r="L76" s="184"/>
      <c r="M76" s="184"/>
      <c r="N76" s="184"/>
      <c r="O76" s="329"/>
      <c r="P76" s="184"/>
      <c r="Q76" s="184"/>
      <c r="R76" s="187"/>
      <c r="S76" s="182"/>
    </row>
    <row r="77" spans="1:19" ht="26.4">
      <c r="A77" s="283">
        <v>2</v>
      </c>
      <c r="B77" s="251">
        <v>1</v>
      </c>
      <c r="C77" s="251">
        <v>1</v>
      </c>
      <c r="D77" s="251">
        <v>1</v>
      </c>
      <c r="E77" s="251">
        <v>0</v>
      </c>
      <c r="F77" s="476"/>
      <c r="G77" s="476"/>
      <c r="H77" s="472" t="s">
        <v>311</v>
      </c>
      <c r="I77" s="184"/>
      <c r="J77" s="184"/>
      <c r="K77" s="184"/>
      <c r="L77" s="184"/>
      <c r="M77" s="184"/>
      <c r="N77" s="184"/>
      <c r="O77" s="329"/>
      <c r="P77" s="184"/>
      <c r="Q77" s="184"/>
      <c r="R77" s="187"/>
      <c r="S77" s="182"/>
    </row>
    <row r="78" spans="1:19" ht="13.5" customHeight="1">
      <c r="A78" s="283">
        <v>2</v>
      </c>
      <c r="B78" s="251">
        <v>1</v>
      </c>
      <c r="C78" s="251">
        <v>1</v>
      </c>
      <c r="D78" s="251">
        <v>1</v>
      </c>
      <c r="E78" s="251">
        <v>4</v>
      </c>
      <c r="F78" s="476"/>
      <c r="G78" s="476"/>
      <c r="H78" s="474" t="s">
        <v>465</v>
      </c>
      <c r="I78" s="184"/>
      <c r="J78" s="184"/>
      <c r="K78" s="184"/>
      <c r="L78" s="184"/>
      <c r="M78" s="184"/>
      <c r="N78" s="184"/>
      <c r="O78" s="329"/>
      <c r="P78" s="184"/>
      <c r="Q78" s="184"/>
      <c r="R78" s="187"/>
      <c r="S78" s="182"/>
    </row>
    <row r="79" spans="1:19" ht="15" customHeight="1">
      <c r="A79" s="286">
        <v>2</v>
      </c>
      <c r="B79" s="252">
        <v>1</v>
      </c>
      <c r="C79" s="252">
        <v>1</v>
      </c>
      <c r="D79" s="252">
        <v>1</v>
      </c>
      <c r="E79" s="252">
        <v>4</v>
      </c>
      <c r="F79" s="476">
        <v>27</v>
      </c>
      <c r="G79" s="476"/>
      <c r="H79" s="518" t="s">
        <v>680</v>
      </c>
      <c r="I79" s="329"/>
      <c r="J79" s="184"/>
      <c r="K79" s="184"/>
      <c r="L79" s="184">
        <f>SUM(L80:L83)</f>
        <v>189786294</v>
      </c>
      <c r="M79" s="184"/>
      <c r="N79" s="184"/>
      <c r="O79" s="329"/>
      <c r="P79" s="184"/>
      <c r="Q79" s="184"/>
      <c r="R79" s="187">
        <f>SUM(I79:Q79)</f>
        <v>189786294</v>
      </c>
      <c r="S79" s="182"/>
    </row>
    <row r="80" spans="1:19" ht="15" customHeight="1">
      <c r="A80" s="189"/>
      <c r="B80" s="476"/>
      <c r="C80" s="476"/>
      <c r="D80" s="476"/>
      <c r="E80" s="476"/>
      <c r="F80" s="476"/>
      <c r="G80" s="476"/>
      <c r="H80" s="521" t="s">
        <v>681</v>
      </c>
      <c r="I80" s="329"/>
      <c r="J80" s="184"/>
      <c r="K80" s="184"/>
      <c r="L80" s="306">
        <v>123916419</v>
      </c>
      <c r="M80" s="184"/>
      <c r="N80" s="184"/>
      <c r="O80" s="329"/>
      <c r="P80" s="184"/>
      <c r="Q80" s="184"/>
      <c r="R80" s="307">
        <f>SUM(I80:Q80)</f>
        <v>123916419</v>
      </c>
      <c r="S80" s="182"/>
    </row>
    <row r="81" spans="1:19" ht="15" customHeight="1">
      <c r="A81" s="189"/>
      <c r="B81" s="476"/>
      <c r="C81" s="476"/>
      <c r="D81" s="476"/>
      <c r="E81" s="476"/>
      <c r="F81" s="476"/>
      <c r="G81" s="476"/>
      <c r="H81" s="521" t="s">
        <v>682</v>
      </c>
      <c r="I81" s="329"/>
      <c r="J81" s="184"/>
      <c r="K81" s="184"/>
      <c r="L81" s="306">
        <v>26966281</v>
      </c>
      <c r="M81" s="184"/>
      <c r="N81" s="184"/>
      <c r="O81" s="329"/>
      <c r="P81" s="184"/>
      <c r="Q81" s="184"/>
      <c r="R81" s="307">
        <f>SUM(I81:Q81)</f>
        <v>26966281</v>
      </c>
      <c r="S81" s="182"/>
    </row>
    <row r="82" spans="1:19" ht="29.4" customHeight="1">
      <c r="A82" s="189"/>
      <c r="B82" s="476"/>
      <c r="C82" s="476"/>
      <c r="D82" s="476"/>
      <c r="E82" s="476"/>
      <c r="F82" s="476"/>
      <c r="G82" s="476"/>
      <c r="H82" s="660" t="s">
        <v>683</v>
      </c>
      <c r="I82" s="329"/>
      <c r="J82" s="184"/>
      <c r="K82" s="184"/>
      <c r="L82" s="306">
        <v>20443212</v>
      </c>
      <c r="M82" s="184"/>
      <c r="N82" s="184"/>
      <c r="O82" s="329"/>
      <c r="P82" s="184"/>
      <c r="Q82" s="184"/>
      <c r="R82" s="307">
        <f>SUM(I82:Q82)</f>
        <v>20443212</v>
      </c>
      <c r="S82" s="182"/>
    </row>
    <row r="83" spans="1:19" ht="15" customHeight="1">
      <c r="A83" s="189"/>
      <c r="B83" s="476"/>
      <c r="C83" s="476"/>
      <c r="D83" s="476"/>
      <c r="E83" s="476"/>
      <c r="F83" s="476"/>
      <c r="G83" s="476"/>
      <c r="H83" s="521" t="s">
        <v>684</v>
      </c>
      <c r="I83" s="329"/>
      <c r="J83" s="184"/>
      <c r="K83" s="184"/>
      <c r="L83" s="306">
        <v>18460382</v>
      </c>
      <c r="M83" s="184"/>
      <c r="N83" s="184"/>
      <c r="O83" s="329"/>
      <c r="P83" s="184"/>
      <c r="Q83" s="184"/>
      <c r="R83" s="307">
        <f>SUM(I83:Q83)</f>
        <v>18460382</v>
      </c>
      <c r="S83" s="182"/>
    </row>
    <row r="84" spans="1:19" ht="13.5" customHeight="1">
      <c r="A84" s="798" t="s">
        <v>158</v>
      </c>
      <c r="B84" s="799"/>
      <c r="C84" s="799"/>
      <c r="D84" s="799"/>
      <c r="E84" s="799"/>
      <c r="F84" s="799"/>
      <c r="G84" s="799"/>
      <c r="H84" s="799"/>
      <c r="I84" s="799"/>
      <c r="J84" s="799"/>
      <c r="K84" s="800"/>
      <c r="L84" s="332"/>
      <c r="M84" s="331"/>
      <c r="N84" s="331"/>
      <c r="P84" s="331"/>
      <c r="Q84" s="331"/>
      <c r="S84" s="182"/>
    </row>
    <row r="85" spans="1:19" ht="26.4">
      <c r="A85" s="283">
        <v>2</v>
      </c>
      <c r="B85" s="251">
        <v>0</v>
      </c>
      <c r="C85" s="251">
        <v>0</v>
      </c>
      <c r="D85" s="251">
        <v>0</v>
      </c>
      <c r="E85" s="251">
        <v>0</v>
      </c>
      <c r="F85" s="476"/>
      <c r="G85" s="476"/>
      <c r="H85" s="472" t="s">
        <v>309</v>
      </c>
      <c r="I85" s="184"/>
      <c r="J85" s="184"/>
      <c r="K85" s="184"/>
      <c r="L85" s="184"/>
      <c r="M85" s="184"/>
      <c r="N85" s="184"/>
      <c r="O85" s="329"/>
      <c r="P85" s="184"/>
      <c r="Q85" s="184"/>
      <c r="R85" s="187"/>
      <c r="S85" s="182"/>
    </row>
    <row r="86" spans="1:19" ht="13.5" customHeight="1">
      <c r="A86" s="283">
        <v>2</v>
      </c>
      <c r="B86" s="251">
        <v>1</v>
      </c>
      <c r="C86" s="251">
        <v>0</v>
      </c>
      <c r="D86" s="251">
        <v>0</v>
      </c>
      <c r="E86" s="251">
        <v>0</v>
      </c>
      <c r="F86" s="476"/>
      <c r="G86" s="476"/>
      <c r="H86" s="472" t="s">
        <v>304</v>
      </c>
      <c r="I86" s="184"/>
      <c r="J86" s="184"/>
      <c r="K86" s="184"/>
      <c r="L86" s="184"/>
      <c r="M86" s="184"/>
      <c r="N86" s="184"/>
      <c r="O86" s="329"/>
      <c r="P86" s="184"/>
      <c r="Q86" s="184"/>
      <c r="R86" s="187"/>
      <c r="S86" s="182"/>
    </row>
    <row r="87" spans="1:19" ht="26.4">
      <c r="A87" s="283">
        <v>2</v>
      </c>
      <c r="B87" s="251">
        <v>1</v>
      </c>
      <c r="C87" s="251">
        <v>1</v>
      </c>
      <c r="D87" s="251">
        <v>0</v>
      </c>
      <c r="E87" s="251">
        <v>0</v>
      </c>
      <c r="F87" s="476"/>
      <c r="G87" s="476"/>
      <c r="H87" s="472" t="s">
        <v>308</v>
      </c>
      <c r="I87" s="184"/>
      <c r="J87" s="184"/>
      <c r="K87" s="184"/>
      <c r="L87" s="184"/>
      <c r="M87" s="184"/>
      <c r="N87" s="184"/>
      <c r="O87" s="329"/>
      <c r="P87" s="184"/>
      <c r="Q87" s="184"/>
      <c r="R87" s="187"/>
      <c r="S87" s="182"/>
    </row>
    <row r="88" spans="1:19" ht="39.6">
      <c r="A88" s="283">
        <v>2</v>
      </c>
      <c r="B88" s="251">
        <v>1</v>
      </c>
      <c r="C88" s="251">
        <v>1</v>
      </c>
      <c r="D88" s="251">
        <v>2</v>
      </c>
      <c r="E88" s="251">
        <v>0</v>
      </c>
      <c r="F88" s="476"/>
      <c r="G88" s="476"/>
      <c r="H88" s="472" t="s">
        <v>158</v>
      </c>
      <c r="I88" s="184"/>
      <c r="J88" s="184"/>
      <c r="K88" s="184"/>
      <c r="L88" s="184"/>
      <c r="M88" s="184"/>
      <c r="N88" s="184"/>
      <c r="O88" s="329"/>
      <c r="P88" s="184"/>
      <c r="Q88" s="184"/>
      <c r="R88" s="187"/>
      <c r="S88" s="182"/>
    </row>
    <row r="89" spans="1:19" ht="39.6">
      <c r="A89" s="283">
        <v>2</v>
      </c>
      <c r="B89" s="251">
        <v>1</v>
      </c>
      <c r="C89" s="251">
        <v>1</v>
      </c>
      <c r="D89" s="251">
        <v>2</v>
      </c>
      <c r="E89" s="251">
        <v>0</v>
      </c>
      <c r="F89" s="476"/>
      <c r="G89" s="476"/>
      <c r="H89" s="474" t="s">
        <v>307</v>
      </c>
      <c r="I89" s="184"/>
      <c r="J89" s="184"/>
      <c r="K89" s="184"/>
      <c r="L89" s="184"/>
      <c r="M89" s="184"/>
      <c r="N89" s="184"/>
      <c r="O89" s="329"/>
      <c r="P89" s="184"/>
      <c r="Q89" s="184"/>
      <c r="R89" s="187"/>
      <c r="S89" s="182"/>
    </row>
    <row r="90" spans="1:19" ht="17.399999999999999" customHeight="1">
      <c r="A90" s="283">
        <v>2</v>
      </c>
      <c r="B90" s="251">
        <v>1</v>
      </c>
      <c r="C90" s="251">
        <v>1</v>
      </c>
      <c r="D90" s="251">
        <v>2</v>
      </c>
      <c r="E90" s="251">
        <v>0</v>
      </c>
      <c r="F90" s="476">
        <v>28</v>
      </c>
      <c r="G90" s="476"/>
      <c r="H90" s="518" t="s">
        <v>764</v>
      </c>
      <c r="I90" s="329"/>
      <c r="J90" s="184"/>
      <c r="K90" s="184"/>
      <c r="L90" s="184">
        <v>1903977331</v>
      </c>
      <c r="M90" s="184"/>
      <c r="N90" s="184"/>
      <c r="O90" s="329"/>
      <c r="P90" s="184"/>
      <c r="Q90" s="184"/>
      <c r="R90" s="187">
        <f>SUM(I90:Q90)</f>
        <v>1903977331</v>
      </c>
      <c r="S90" s="182"/>
    </row>
    <row r="91" spans="1:19" ht="26.4">
      <c r="A91" s="283">
        <v>2</v>
      </c>
      <c r="B91" s="251">
        <v>0</v>
      </c>
      <c r="C91" s="251">
        <v>0</v>
      </c>
      <c r="D91" s="251">
        <v>0</v>
      </c>
      <c r="E91" s="251">
        <v>0</v>
      </c>
      <c r="F91" s="476"/>
      <c r="G91" s="476"/>
      <c r="H91" s="472" t="s">
        <v>309</v>
      </c>
      <c r="I91" s="184"/>
      <c r="J91" s="184"/>
      <c r="K91" s="184"/>
      <c r="L91" s="184"/>
      <c r="M91" s="184"/>
      <c r="N91" s="184"/>
      <c r="O91" s="329"/>
      <c r="P91" s="184"/>
      <c r="Q91" s="184"/>
      <c r="R91" s="187"/>
      <c r="S91" s="182"/>
    </row>
    <row r="92" spans="1:19" ht="13.5" customHeight="1">
      <c r="A92" s="283">
        <v>2</v>
      </c>
      <c r="B92" s="251">
        <v>1</v>
      </c>
      <c r="C92" s="251">
        <v>0</v>
      </c>
      <c r="D92" s="251">
        <v>0</v>
      </c>
      <c r="E92" s="251">
        <v>0</v>
      </c>
      <c r="F92" s="476"/>
      <c r="G92" s="476"/>
      <c r="H92" s="472" t="s">
        <v>304</v>
      </c>
      <c r="I92" s="184"/>
      <c r="J92" s="184"/>
      <c r="K92" s="184"/>
      <c r="L92" s="184"/>
      <c r="M92" s="184"/>
      <c r="N92" s="184"/>
      <c r="O92" s="329"/>
      <c r="P92" s="184"/>
      <c r="Q92" s="184"/>
      <c r="R92" s="187"/>
      <c r="S92" s="182"/>
    </row>
    <row r="93" spans="1:19" ht="26.4">
      <c r="A93" s="283">
        <v>2</v>
      </c>
      <c r="B93" s="251">
        <v>1</v>
      </c>
      <c r="C93" s="251">
        <v>1</v>
      </c>
      <c r="D93" s="251">
        <v>0</v>
      </c>
      <c r="E93" s="251">
        <v>0</v>
      </c>
      <c r="F93" s="476"/>
      <c r="G93" s="476"/>
      <c r="H93" s="472" t="s">
        <v>308</v>
      </c>
      <c r="I93" s="184"/>
      <c r="J93" s="184"/>
      <c r="K93" s="184"/>
      <c r="L93" s="184"/>
      <c r="M93" s="184"/>
      <c r="N93" s="184"/>
      <c r="O93" s="329"/>
      <c r="P93" s="184"/>
      <c r="Q93" s="184"/>
      <c r="R93" s="187"/>
      <c r="S93" s="182"/>
    </row>
    <row r="94" spans="1:19" ht="39.6">
      <c r="A94" s="283">
        <v>2</v>
      </c>
      <c r="B94" s="251">
        <v>1</v>
      </c>
      <c r="C94" s="251">
        <v>1</v>
      </c>
      <c r="D94" s="251">
        <v>2</v>
      </c>
      <c r="E94" s="251">
        <v>0</v>
      </c>
      <c r="F94" s="476"/>
      <c r="G94" s="476"/>
      <c r="H94" s="472" t="s">
        <v>158</v>
      </c>
      <c r="I94" s="184"/>
      <c r="J94" s="184"/>
      <c r="K94" s="184"/>
      <c r="L94" s="184"/>
      <c r="M94" s="184"/>
      <c r="N94" s="184"/>
      <c r="O94" s="329"/>
      <c r="P94" s="184"/>
      <c r="Q94" s="184"/>
      <c r="R94" s="187"/>
      <c r="S94" s="182"/>
    </row>
    <row r="95" spans="1:19" ht="40.200000000000003" thickBot="1">
      <c r="A95" s="466">
        <v>2</v>
      </c>
      <c r="B95" s="467">
        <v>1</v>
      </c>
      <c r="C95" s="467">
        <v>1</v>
      </c>
      <c r="D95" s="467">
        <v>2</v>
      </c>
      <c r="E95" s="467">
        <v>0</v>
      </c>
      <c r="F95" s="665"/>
      <c r="G95" s="665"/>
      <c r="H95" s="689" t="s">
        <v>765</v>
      </c>
      <c r="I95" s="493"/>
      <c r="J95" s="493"/>
      <c r="K95" s="493"/>
      <c r="L95" s="493"/>
      <c r="M95" s="493"/>
      <c r="N95" s="493"/>
      <c r="O95" s="494"/>
      <c r="P95" s="493"/>
      <c r="Q95" s="493"/>
      <c r="R95" s="586"/>
      <c r="S95" s="495"/>
    </row>
    <row r="96" spans="1:19" ht="24" customHeight="1" thickTop="1">
      <c r="A96" s="801" t="s">
        <v>238</v>
      </c>
      <c r="B96" s="802"/>
      <c r="C96" s="802"/>
      <c r="D96" s="802"/>
      <c r="E96" s="802"/>
      <c r="F96" s="802"/>
      <c r="G96" s="802"/>
      <c r="H96" s="802"/>
      <c r="I96" s="802"/>
      <c r="J96" s="802"/>
      <c r="K96" s="803"/>
      <c r="L96" s="332"/>
      <c r="M96" s="184"/>
      <c r="N96" s="184"/>
      <c r="O96" s="329"/>
      <c r="P96" s="184"/>
      <c r="Q96" s="184"/>
      <c r="R96" s="187"/>
      <c r="S96" s="182"/>
    </row>
    <row r="97" spans="1:19" ht="15" customHeight="1">
      <c r="A97" s="286">
        <v>2</v>
      </c>
      <c r="B97" s="252">
        <v>1</v>
      </c>
      <c r="C97" s="252">
        <v>1</v>
      </c>
      <c r="D97" s="252">
        <v>2</v>
      </c>
      <c r="E97" s="252">
        <v>0</v>
      </c>
      <c r="F97" s="476">
        <v>29</v>
      </c>
      <c r="G97" s="476"/>
      <c r="H97" s="518" t="s">
        <v>685</v>
      </c>
      <c r="I97" s="184"/>
      <c r="J97" s="184"/>
      <c r="K97" s="184"/>
      <c r="L97" s="184">
        <v>107160000</v>
      </c>
      <c r="M97" s="184"/>
      <c r="N97" s="184"/>
      <c r="O97" s="329"/>
      <c r="P97" s="184"/>
      <c r="Q97" s="184"/>
      <c r="R97" s="187">
        <f>SUM(I97:Q97)</f>
        <v>107160000</v>
      </c>
      <c r="S97" s="182"/>
    </row>
    <row r="98" spans="1:19" ht="13.5" customHeight="1">
      <c r="A98" s="798" t="s">
        <v>239</v>
      </c>
      <c r="B98" s="799"/>
      <c r="C98" s="799"/>
      <c r="D98" s="799"/>
      <c r="E98" s="799"/>
      <c r="F98" s="799"/>
      <c r="G98" s="799"/>
      <c r="H98" s="804"/>
      <c r="I98" s="515"/>
      <c r="J98" s="332"/>
      <c r="K98" s="332"/>
      <c r="L98" s="332"/>
      <c r="M98" s="327"/>
      <c r="N98" s="184"/>
      <c r="O98" s="329"/>
      <c r="P98" s="184"/>
      <c r="Q98" s="184"/>
      <c r="R98" s="187"/>
      <c r="S98" s="182"/>
    </row>
    <row r="99" spans="1:19" ht="13.5" customHeight="1">
      <c r="A99" s="283">
        <v>3</v>
      </c>
      <c r="B99" s="251">
        <v>0</v>
      </c>
      <c r="C99" s="251">
        <v>0</v>
      </c>
      <c r="D99" s="251">
        <v>0</v>
      </c>
      <c r="E99" s="251">
        <v>0</v>
      </c>
      <c r="F99" s="642"/>
      <c r="G99" s="642"/>
      <c r="H99" s="472" t="s">
        <v>305</v>
      </c>
      <c r="I99" s="642"/>
      <c r="J99" s="332"/>
      <c r="K99" s="332"/>
      <c r="L99" s="332"/>
      <c r="M99" s="327"/>
      <c r="N99" s="184"/>
      <c r="O99" s="329"/>
      <c r="P99" s="184"/>
      <c r="Q99" s="184"/>
      <c r="R99" s="187"/>
      <c r="S99" s="182"/>
    </row>
    <row r="100" spans="1:19" ht="13.5" customHeight="1">
      <c r="A100" s="283">
        <v>3</v>
      </c>
      <c r="B100" s="251">
        <v>1</v>
      </c>
      <c r="C100" s="251">
        <v>0</v>
      </c>
      <c r="D100" s="251">
        <v>0</v>
      </c>
      <c r="E100" s="251">
        <v>0</v>
      </c>
      <c r="F100" s="642"/>
      <c r="G100" s="642"/>
      <c r="H100" s="472" t="s">
        <v>304</v>
      </c>
      <c r="I100" s="642"/>
      <c r="J100" s="332"/>
      <c r="K100" s="332"/>
      <c r="L100" s="332"/>
      <c r="M100" s="327"/>
      <c r="N100" s="184"/>
      <c r="O100" s="329"/>
      <c r="P100" s="184"/>
      <c r="Q100" s="184"/>
      <c r="R100" s="187"/>
      <c r="S100" s="182"/>
    </row>
    <row r="101" spans="1:19" ht="13.5" customHeight="1">
      <c r="A101" s="283">
        <v>3</v>
      </c>
      <c r="B101" s="251">
        <v>1</v>
      </c>
      <c r="C101" s="251">
        <v>1</v>
      </c>
      <c r="D101" s="251">
        <v>0</v>
      </c>
      <c r="E101" s="251">
        <v>0</v>
      </c>
      <c r="F101" s="642"/>
      <c r="G101" s="642"/>
      <c r="H101" s="472" t="s">
        <v>303</v>
      </c>
      <c r="I101" s="642"/>
      <c r="J101" s="332"/>
      <c r="K101" s="332"/>
      <c r="L101" s="332"/>
      <c r="M101" s="327"/>
      <c r="N101" s="184"/>
      <c r="O101" s="329"/>
      <c r="P101" s="184"/>
      <c r="Q101" s="184"/>
      <c r="R101" s="187"/>
      <c r="S101" s="182"/>
    </row>
    <row r="102" spans="1:19" ht="13.5" customHeight="1">
      <c r="A102" s="283">
        <v>3</v>
      </c>
      <c r="B102" s="251">
        <v>1</v>
      </c>
      <c r="C102" s="251">
        <v>1</v>
      </c>
      <c r="D102" s="251">
        <v>1</v>
      </c>
      <c r="E102" s="251">
        <v>0</v>
      </c>
      <c r="F102" s="642"/>
      <c r="G102" s="642"/>
      <c r="H102" s="472" t="s">
        <v>302</v>
      </c>
      <c r="I102" s="642"/>
      <c r="J102" s="332"/>
      <c r="K102" s="332"/>
      <c r="L102" s="332"/>
      <c r="M102" s="327"/>
      <c r="N102" s="184"/>
      <c r="O102" s="329"/>
      <c r="P102" s="184"/>
      <c r="Q102" s="184"/>
      <c r="R102" s="187"/>
      <c r="S102" s="182"/>
    </row>
    <row r="103" spans="1:19" ht="13.5" customHeight="1">
      <c r="A103" s="283">
        <v>3</v>
      </c>
      <c r="B103" s="251">
        <v>1</v>
      </c>
      <c r="C103" s="251">
        <v>1</v>
      </c>
      <c r="D103" s="251">
        <v>1</v>
      </c>
      <c r="E103" s="251">
        <v>0</v>
      </c>
      <c r="F103" s="642"/>
      <c r="G103" s="642"/>
      <c r="H103" s="474" t="s">
        <v>301</v>
      </c>
      <c r="I103" s="642"/>
      <c r="J103" s="332"/>
      <c r="K103" s="332"/>
      <c r="L103" s="332"/>
      <c r="M103" s="327"/>
      <c r="N103" s="184"/>
      <c r="O103" s="329"/>
      <c r="P103" s="184"/>
      <c r="Q103" s="184"/>
      <c r="R103" s="187"/>
      <c r="S103" s="182"/>
    </row>
    <row r="104" spans="1:19" ht="13.5" customHeight="1">
      <c r="A104" s="286">
        <v>3</v>
      </c>
      <c r="B104" s="252">
        <v>1</v>
      </c>
      <c r="C104" s="252">
        <v>1</v>
      </c>
      <c r="D104" s="252">
        <v>1</v>
      </c>
      <c r="E104" s="252">
        <v>0</v>
      </c>
      <c r="F104" s="496">
        <v>30</v>
      </c>
      <c r="G104" s="496"/>
      <c r="H104" s="518" t="s">
        <v>262</v>
      </c>
      <c r="I104" s="669"/>
      <c r="J104" s="190"/>
      <c r="K104" s="190"/>
      <c r="L104" s="190">
        <v>272679187</v>
      </c>
      <c r="M104" s="190"/>
      <c r="N104" s="190"/>
      <c r="O104" s="330"/>
      <c r="P104" s="190">
        <v>1876322815</v>
      </c>
      <c r="Q104" s="190"/>
      <c r="R104" s="191">
        <f>SUM(I104:Q104)</f>
        <v>2149002002</v>
      </c>
      <c r="S104" s="182"/>
    </row>
    <row r="105" spans="1:19" ht="2.25" customHeight="1" thickBot="1">
      <c r="A105" s="192"/>
      <c r="B105" s="497"/>
      <c r="C105" s="497"/>
      <c r="D105" s="497"/>
      <c r="E105" s="497"/>
      <c r="F105" s="497"/>
      <c r="G105" s="497"/>
      <c r="H105" s="193"/>
      <c r="I105" s="194"/>
      <c r="J105" s="195"/>
      <c r="K105" s="195"/>
      <c r="L105" s="195"/>
      <c r="M105" s="195"/>
      <c r="N105" s="195"/>
      <c r="O105" s="195"/>
      <c r="P105" s="195"/>
      <c r="Q105" s="195"/>
      <c r="R105" s="196"/>
      <c r="S105" s="197"/>
    </row>
    <row r="106" spans="1:19" ht="5.25" customHeight="1" thickTop="1" thickBot="1">
      <c r="A106" s="198"/>
      <c r="B106" s="198"/>
      <c r="C106" s="198"/>
      <c r="D106" s="198"/>
      <c r="E106" s="198"/>
      <c r="F106" s="198"/>
      <c r="G106" s="198"/>
      <c r="H106" s="199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</row>
    <row r="107" spans="1:19" ht="8.1" customHeight="1" thickTop="1">
      <c r="A107" s="498"/>
      <c r="B107" s="499"/>
      <c r="C107" s="499"/>
      <c r="D107" s="499"/>
      <c r="E107" s="499"/>
      <c r="F107" s="499"/>
      <c r="G107" s="499"/>
      <c r="H107" s="500"/>
      <c r="I107" s="501"/>
      <c r="J107" s="501"/>
      <c r="K107" s="501"/>
      <c r="L107" s="501"/>
      <c r="M107" s="501"/>
      <c r="N107" s="501"/>
      <c r="O107" s="501"/>
      <c r="P107" s="501"/>
      <c r="Q107" s="501"/>
      <c r="R107" s="502"/>
      <c r="S107" s="503"/>
    </row>
    <row r="108" spans="1:19" ht="13.5" customHeight="1">
      <c r="A108" s="504"/>
      <c r="B108" s="505"/>
      <c r="C108" s="505"/>
      <c r="D108" s="505"/>
      <c r="E108" s="505"/>
      <c r="F108" s="505"/>
      <c r="G108" s="505"/>
      <c r="H108" s="506" t="s">
        <v>14</v>
      </c>
      <c r="I108" s="507">
        <f>I104+I97+I90+I78+I73+I67+I61+I60+I59+I58+I57+I56+I54+I53+I52+I51+I50+I49+I48+I47+I46+I45+I44+I42+I41+I40+I39+I37+I36+I35+I33+I32+I31+I30+I29+I28+I27+I25+I23+I24+I22+I21+I20+I19+I17+I16</f>
        <v>2145616878</v>
      </c>
      <c r="J108" s="507">
        <f>J104+J97+J90+J78+J73+J67+J61+J60+J59+J58+J57+J56+J54+J53+J52+J51+J50+J49+J48+J47+J46+J45+J44+J42+J41+J40+J39+J37+J36+J35+J33+J32+J31+J30+J29+J28+J27+J25+J23+J24+J22+J21+J20+J19+J17+J16</f>
        <v>368577334</v>
      </c>
      <c r="K108" s="507">
        <f>K104+K97+K90+K78+K73+K67+K61+K60+K59+K58+K57+K56+K54+K53+K52+K51+K50+K49+K48+K47+K46+K45+K44+K42+K41+K40+K39+K37+K36+K35+K33+K32+K31+K30+K29+K28+K27+K25+K23+K24+K22+K21+K20+K19+K17+K16</f>
        <v>938450951</v>
      </c>
      <c r="L108" s="507">
        <f>L104+L97+L90+L79+L73+L67+L61+L60+L59+L58+L57+L56+L54+L53+L52+L51+L50+L49+L48+L47+L46+L45+L44+L42+L41+L40+L39+L37+L36+L35+L33+L32+L31+L30+L29+L28+L27+L25+L23+L24+L22+L21+L20+L19+L17+L16</f>
        <v>3405497479</v>
      </c>
      <c r="M108" s="507">
        <f>M104+M97+M90+M78+M73+M67+M61+M60+M59+M58+M57+M56+M54+M53+M52+M51+M50+M49+M48+M47+M46+M45+M44+M42+M41+M40+M39+M37+M36+M35+M33+M32+M31+M30+M29+M28+M27+M25+M23+M24+M22+M21+M20+M19+M17+M16</f>
        <v>1313222</v>
      </c>
      <c r="N108" s="507">
        <f>N104+N97+N90+N78+N73+N67+N61+N60+N59+N58+N57+N56+N54+N53+N52+N51+N50+N49+N48+N47+N46+N45+N44+N42+N41+N40+N39+N37+N36+N35+N33+N32+N31+N30+N29+N28+N27+N25+N23+N24+N22+N21+N20+N19+N17+N16</f>
        <v>511649928</v>
      </c>
      <c r="O108" s="507">
        <f>O104+O97+O90+O78+O73+O67+O61+O60+O59+O58+O57+O56+O54+O53+O52+O51+O50+O49+O48+O47+O46+O45+O44+O42+O41+O40+O39+O37+O36+O35+O33+O32+O31+O30+O29+O28+O27+O25+O23+O24+O22+O21+O20+O19+O17+O16</f>
        <v>30000000</v>
      </c>
      <c r="P108" s="507">
        <f>P104+P97+P90+P78+P73+P67+P61+P60+P59+P58+P57+P56+P54+P53+P52+P51+P50+P49+P48+P47+P46+P45+P44+P42+P41+P40+P39+P37+P36+P35+P33+P32+P31+P30+P29+P28+P27+P25+P23+P24+P22+P21+P20+P19+P17+P16</f>
        <v>2051336269</v>
      </c>
      <c r="Q108" s="507">
        <f>Q104+Q97+Q90+Q78+Q73+Q67+Q61+Q60+Q59+Q58+Q57+Q56+Q54+Q53+Q52+Q51+Q50+Q49+Q48+Q47+Q46+Q45+Q44+Q42+Q41+Q40+Q39+Q37+Q36+Q35+Q33+Q32+Q31+Q30+Q29+Q28+Q27+Q25+Q23+Q24+Q22+Q21+Q20+Q19+Q17+Q16</f>
        <v>269252265</v>
      </c>
      <c r="R108" s="507">
        <f>R104+R97+R90+R79+R73+R67+R61+R60+R59+R58+R57+R56+R54+R53+R52+R51+R50+R49+R48+R47+R46+R45+R44+R42+R41+R40+R39+R37+R36+R35+R33+R32+R31+R30+R29+R28+R27+R25+R23+R24+R22+R21+R20+R19+R17+R16</f>
        <v>9721694326</v>
      </c>
      <c r="S108" s="508"/>
    </row>
    <row r="109" spans="1:19" ht="8.1" customHeight="1" thickBot="1">
      <c r="A109" s="509"/>
      <c r="B109" s="510"/>
      <c r="C109" s="510"/>
      <c r="D109" s="510"/>
      <c r="E109" s="510"/>
      <c r="F109" s="510"/>
      <c r="G109" s="510"/>
      <c r="H109" s="511"/>
      <c r="I109" s="512"/>
      <c r="J109" s="512"/>
      <c r="K109" s="512"/>
      <c r="L109" s="512"/>
      <c r="M109" s="512"/>
      <c r="N109" s="512"/>
      <c r="O109" s="512"/>
      <c r="P109" s="512"/>
      <c r="Q109" s="512"/>
      <c r="R109" s="513"/>
      <c r="S109" s="514"/>
    </row>
    <row r="110" spans="1:19" ht="5.25" customHeight="1" thickTop="1">
      <c r="A110" s="201"/>
      <c r="B110" s="201"/>
      <c r="C110" s="201"/>
      <c r="D110" s="201"/>
      <c r="E110" s="201"/>
      <c r="F110" s="201"/>
      <c r="G110" s="201"/>
      <c r="H110" s="202"/>
      <c r="I110" s="203"/>
      <c r="J110" s="203"/>
      <c r="K110" s="203"/>
      <c r="L110" s="203"/>
      <c r="M110" s="203"/>
      <c r="N110" s="203"/>
      <c r="O110" s="203"/>
      <c r="P110" s="203"/>
      <c r="Q110" s="203"/>
      <c r="R110" s="204"/>
      <c r="S110" s="203"/>
    </row>
    <row r="111" spans="1:19" ht="18" customHeight="1">
      <c r="J111" s="205"/>
      <c r="K111" s="205"/>
      <c r="L111" s="205"/>
      <c r="M111" s="205"/>
      <c r="N111" s="205"/>
      <c r="O111" s="205"/>
      <c r="P111" s="205"/>
    </row>
    <row r="112" spans="1:19" ht="18" customHeight="1">
      <c r="R112" s="320"/>
    </row>
    <row r="113" spans="10:18" ht="18" customHeight="1">
      <c r="R113" s="320"/>
    </row>
    <row r="114" spans="10:18" ht="18" customHeight="1">
      <c r="J114" s="320"/>
    </row>
    <row r="115" spans="10:18" ht="18" customHeight="1">
      <c r="L115" s="320"/>
      <c r="R115" s="320"/>
    </row>
    <row r="118" spans="10:18" ht="18" customHeight="1">
      <c r="L118" s="320"/>
      <c r="M118" s="320"/>
    </row>
    <row r="119" spans="10:18" ht="18" customHeight="1">
      <c r="M119" s="320"/>
    </row>
  </sheetData>
  <mergeCells count="10">
    <mergeCell ref="A84:K84"/>
    <mergeCell ref="A96:K96"/>
    <mergeCell ref="A98:H98"/>
    <mergeCell ref="A1:S1"/>
    <mergeCell ref="A2:S2"/>
    <mergeCell ref="A3:S3"/>
    <mergeCell ref="A4:S4"/>
    <mergeCell ref="A7:H8"/>
    <mergeCell ref="I7:Q7"/>
    <mergeCell ref="R7:S8"/>
  </mergeCells>
  <printOptions horizontalCentered="1"/>
  <pageMargins left="0" right="0" top="0.39370078740157483" bottom="0.39370078740157483" header="0" footer="0.19685039370078741"/>
  <pageSetup scale="65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94"/>
  <sheetViews>
    <sheetView zoomScaleNormal="100" workbookViewId="0">
      <pane xSplit="8" ySplit="9" topLeftCell="I25" activePane="bottomRight" state="frozen"/>
      <selection pane="topRight" activeCell="C1" sqref="C1"/>
      <selection pane="bottomLeft" activeCell="A10" sqref="A10"/>
      <selection pane="bottomRight" activeCell="H44" sqref="H44"/>
    </sheetView>
  </sheetViews>
  <sheetFormatPr baseColWidth="10" defaultColWidth="11.44140625" defaultRowHeight="18" customHeight="1"/>
  <cols>
    <col min="1" max="1" width="2.88671875" style="210" customWidth="1"/>
    <col min="2" max="5" width="2" style="210" bestFit="1" customWidth="1"/>
    <col min="6" max="7" width="3" style="210" bestFit="1" customWidth="1"/>
    <col min="8" max="8" width="99.44140625" style="210" customWidth="1"/>
    <col min="9" max="9" width="15.5546875" style="210" customWidth="1"/>
    <col min="10" max="10" width="0.88671875" style="210" customWidth="1"/>
    <col min="11" max="16384" width="11.44140625" style="210"/>
  </cols>
  <sheetData>
    <row r="1" spans="1:10" ht="18" customHeight="1">
      <c r="A1" s="822" t="s">
        <v>290</v>
      </c>
      <c r="B1" s="822"/>
      <c r="C1" s="822"/>
      <c r="D1" s="822"/>
      <c r="E1" s="822"/>
      <c r="F1" s="822"/>
      <c r="G1" s="822"/>
      <c r="H1" s="822"/>
      <c r="I1" s="822"/>
      <c r="J1" s="822"/>
    </row>
    <row r="2" spans="1:10" ht="16.5" customHeight="1">
      <c r="A2" s="823" t="s">
        <v>484</v>
      </c>
      <c r="B2" s="823"/>
      <c r="C2" s="823"/>
      <c r="D2" s="823"/>
      <c r="E2" s="823"/>
      <c r="F2" s="823"/>
      <c r="G2" s="823"/>
      <c r="H2" s="822"/>
      <c r="I2" s="822"/>
      <c r="J2" s="822"/>
    </row>
    <row r="3" spans="1:10" ht="14.25" customHeight="1">
      <c r="A3" s="522"/>
      <c r="B3" s="522"/>
      <c r="C3" s="522"/>
      <c r="D3" s="522"/>
      <c r="E3" s="522"/>
      <c r="F3" s="522"/>
      <c r="G3" s="522"/>
      <c r="H3" s="580" t="s">
        <v>366</v>
      </c>
      <c r="I3" s="522"/>
      <c r="J3" s="522"/>
    </row>
    <row r="4" spans="1:10" ht="15" customHeight="1">
      <c r="A4" s="824" t="s">
        <v>717</v>
      </c>
      <c r="B4" s="824"/>
      <c r="C4" s="824"/>
      <c r="D4" s="824"/>
      <c r="E4" s="824"/>
      <c r="F4" s="824"/>
      <c r="G4" s="824"/>
      <c r="H4" s="824"/>
      <c r="I4" s="824"/>
      <c r="J4" s="824"/>
    </row>
    <row r="5" spans="1:10" ht="15" customHeight="1">
      <c r="A5" s="825" t="s">
        <v>15</v>
      </c>
      <c r="B5" s="825"/>
      <c r="C5" s="825"/>
      <c r="D5" s="825"/>
      <c r="E5" s="825"/>
      <c r="F5" s="825"/>
      <c r="G5" s="825"/>
      <c r="H5" s="825"/>
      <c r="I5" s="825"/>
      <c r="J5" s="825"/>
    </row>
    <row r="6" spans="1:10" ht="9.9" customHeight="1" thickBot="1">
      <c r="A6" s="523"/>
      <c r="B6" s="523"/>
      <c r="C6" s="523"/>
      <c r="D6" s="523"/>
      <c r="E6" s="523"/>
      <c r="F6" s="523"/>
      <c r="G6" s="523"/>
      <c r="H6" s="523"/>
      <c r="I6" s="523"/>
      <c r="J6" s="523"/>
    </row>
    <row r="7" spans="1:10" ht="16.2" thickTop="1">
      <c r="A7" s="826" t="s">
        <v>33</v>
      </c>
      <c r="B7" s="827"/>
      <c r="C7" s="827"/>
      <c r="D7" s="827"/>
      <c r="E7" s="827"/>
      <c r="F7" s="827"/>
      <c r="G7" s="827"/>
      <c r="H7" s="828"/>
      <c r="I7" s="832" t="s">
        <v>291</v>
      </c>
      <c r="J7" s="834"/>
    </row>
    <row r="8" spans="1:10" s="211" customFormat="1" ht="16.2" thickBot="1">
      <c r="A8" s="829"/>
      <c r="B8" s="830"/>
      <c r="C8" s="830"/>
      <c r="D8" s="830"/>
      <c r="E8" s="830"/>
      <c r="F8" s="830"/>
      <c r="G8" s="830"/>
      <c r="H8" s="831"/>
      <c r="I8" s="833"/>
      <c r="J8" s="835"/>
    </row>
    <row r="9" spans="1:10" ht="8.1" customHeight="1" thickTop="1" thickBot="1">
      <c r="A9" s="323"/>
      <c r="B9" s="524"/>
      <c r="C9" s="524"/>
      <c r="D9" s="524"/>
      <c r="E9" s="524"/>
      <c r="F9" s="524"/>
      <c r="G9" s="524"/>
      <c r="H9" s="322"/>
      <c r="I9" s="322"/>
      <c r="J9" s="324"/>
    </row>
    <row r="10" spans="1:10" ht="15" customHeight="1" thickTop="1">
      <c r="A10" s="525" t="s">
        <v>156</v>
      </c>
      <c r="B10" s="526"/>
      <c r="C10" s="526"/>
      <c r="D10" s="526"/>
      <c r="E10" s="526"/>
      <c r="F10" s="526"/>
      <c r="G10" s="526"/>
      <c r="H10" s="544"/>
      <c r="I10" s="214"/>
      <c r="J10" s="212"/>
    </row>
    <row r="11" spans="1:10" ht="15" customHeight="1">
      <c r="A11" s="283">
        <v>2</v>
      </c>
      <c r="B11" s="251">
        <v>0</v>
      </c>
      <c r="C11" s="251">
        <v>0</v>
      </c>
      <c r="D11" s="251">
        <v>0</v>
      </c>
      <c r="E11" s="251">
        <v>0</v>
      </c>
      <c r="F11" s="252"/>
      <c r="G11" s="528"/>
      <c r="H11" s="545" t="s">
        <v>309</v>
      </c>
      <c r="I11" s="214"/>
      <c r="J11" s="212"/>
    </row>
    <row r="12" spans="1:10" ht="15" customHeight="1">
      <c r="A12" s="283">
        <v>2</v>
      </c>
      <c r="B12" s="251">
        <v>1</v>
      </c>
      <c r="C12" s="251">
        <v>0</v>
      </c>
      <c r="D12" s="251">
        <v>0</v>
      </c>
      <c r="E12" s="251">
        <v>0</v>
      </c>
      <c r="F12" s="252"/>
      <c r="G12" s="528"/>
      <c r="H12" s="545" t="s">
        <v>304</v>
      </c>
      <c r="I12" s="214"/>
      <c r="J12" s="212"/>
    </row>
    <row r="13" spans="1:10" ht="15" customHeight="1">
      <c r="A13" s="283">
        <v>2</v>
      </c>
      <c r="B13" s="251">
        <v>1</v>
      </c>
      <c r="C13" s="251">
        <v>1</v>
      </c>
      <c r="D13" s="251">
        <v>0</v>
      </c>
      <c r="E13" s="251">
        <v>0</v>
      </c>
      <c r="F13" s="252"/>
      <c r="G13" s="528"/>
      <c r="H13" s="545" t="s">
        <v>308</v>
      </c>
      <c r="I13" s="214"/>
      <c r="J13" s="212"/>
    </row>
    <row r="14" spans="1:10" ht="15" customHeight="1">
      <c r="A14" s="283">
        <v>2</v>
      </c>
      <c r="B14" s="251">
        <v>1</v>
      </c>
      <c r="C14" s="251">
        <v>1</v>
      </c>
      <c r="D14" s="251">
        <v>2</v>
      </c>
      <c r="E14" s="251">
        <v>0</v>
      </c>
      <c r="F14" s="252"/>
      <c r="G14" s="528"/>
      <c r="H14" s="545" t="s">
        <v>158</v>
      </c>
      <c r="I14" s="214"/>
      <c r="J14" s="212"/>
    </row>
    <row r="15" spans="1:10" ht="15" customHeight="1">
      <c r="A15" s="283">
        <v>2</v>
      </c>
      <c r="B15" s="251">
        <v>1</v>
      </c>
      <c r="C15" s="251">
        <v>1</v>
      </c>
      <c r="D15" s="251">
        <v>2</v>
      </c>
      <c r="E15" s="251">
        <v>0</v>
      </c>
      <c r="F15" s="252"/>
      <c r="G15" s="528"/>
      <c r="H15" s="546" t="s">
        <v>307</v>
      </c>
      <c r="I15" s="214"/>
      <c r="J15" s="212"/>
    </row>
    <row r="16" spans="1:10" ht="15" customHeight="1">
      <c r="A16" s="283">
        <v>2</v>
      </c>
      <c r="B16" s="251">
        <v>1</v>
      </c>
      <c r="C16" s="251">
        <v>1</v>
      </c>
      <c r="D16" s="251">
        <v>2</v>
      </c>
      <c r="E16" s="251">
        <v>0</v>
      </c>
      <c r="F16" s="251">
        <v>28</v>
      </c>
      <c r="G16" s="527"/>
      <c r="H16" s="582" t="s">
        <v>467</v>
      </c>
      <c r="I16" s="583"/>
      <c r="J16" s="212"/>
    </row>
    <row r="17" spans="1:10" ht="15" customHeight="1">
      <c r="A17" s="286">
        <v>2</v>
      </c>
      <c r="B17" s="252">
        <v>1</v>
      </c>
      <c r="C17" s="252">
        <v>1</v>
      </c>
      <c r="D17" s="252">
        <v>2</v>
      </c>
      <c r="E17" s="252">
        <v>0</v>
      </c>
      <c r="F17" s="252">
        <v>28</v>
      </c>
      <c r="G17" s="490" t="s">
        <v>4</v>
      </c>
      <c r="H17" s="221" t="s">
        <v>193</v>
      </c>
      <c r="I17" s="214">
        <v>111992096</v>
      </c>
      <c r="J17" s="218"/>
    </row>
    <row r="18" spans="1:10" ht="15" customHeight="1">
      <c r="A18" s="286">
        <v>2</v>
      </c>
      <c r="B18" s="252">
        <v>1</v>
      </c>
      <c r="C18" s="252">
        <v>1</v>
      </c>
      <c r="D18" s="252">
        <v>2</v>
      </c>
      <c r="E18" s="252">
        <v>0</v>
      </c>
      <c r="F18" s="252">
        <v>28</v>
      </c>
      <c r="G18" s="490" t="s">
        <v>5</v>
      </c>
      <c r="H18" s="216" t="s">
        <v>194</v>
      </c>
      <c r="I18" s="214">
        <v>53856149</v>
      </c>
      <c r="J18" s="218"/>
    </row>
    <row r="19" spans="1:10" ht="15" customHeight="1">
      <c r="A19" s="286">
        <v>2</v>
      </c>
      <c r="B19" s="252">
        <v>1</v>
      </c>
      <c r="C19" s="252">
        <v>1</v>
      </c>
      <c r="D19" s="252">
        <v>2</v>
      </c>
      <c r="E19" s="252">
        <v>0</v>
      </c>
      <c r="F19" s="252">
        <v>28</v>
      </c>
      <c r="G19" s="490" t="s">
        <v>6</v>
      </c>
      <c r="H19" s="215" t="s">
        <v>195</v>
      </c>
      <c r="I19" s="214">
        <v>193483705</v>
      </c>
      <c r="J19" s="218"/>
    </row>
    <row r="20" spans="1:10" ht="15" customHeight="1">
      <c r="A20" s="286">
        <v>2</v>
      </c>
      <c r="B20" s="252">
        <v>1</v>
      </c>
      <c r="C20" s="252">
        <v>1</v>
      </c>
      <c r="D20" s="252">
        <v>2</v>
      </c>
      <c r="E20" s="252">
        <v>0</v>
      </c>
      <c r="F20" s="252">
        <v>28</v>
      </c>
      <c r="G20" s="490" t="s">
        <v>7</v>
      </c>
      <c r="H20" s="215" t="s">
        <v>196</v>
      </c>
      <c r="I20" s="214">
        <v>30040517</v>
      </c>
      <c r="J20" s="218"/>
    </row>
    <row r="21" spans="1:10" ht="15" customHeight="1">
      <c r="A21" s="286">
        <v>2</v>
      </c>
      <c r="B21" s="252">
        <v>1</v>
      </c>
      <c r="C21" s="252">
        <v>1</v>
      </c>
      <c r="D21" s="252">
        <v>2</v>
      </c>
      <c r="E21" s="252">
        <v>0</v>
      </c>
      <c r="F21" s="252">
        <v>28</v>
      </c>
      <c r="G21" s="490" t="s">
        <v>9</v>
      </c>
      <c r="H21" s="183" t="s">
        <v>197</v>
      </c>
      <c r="I21" s="214">
        <v>10185939</v>
      </c>
      <c r="J21" s="218"/>
    </row>
    <row r="22" spans="1:10" ht="15" customHeight="1">
      <c r="A22" s="286">
        <v>2</v>
      </c>
      <c r="B22" s="252">
        <v>1</v>
      </c>
      <c r="C22" s="252">
        <v>1</v>
      </c>
      <c r="D22" s="252">
        <v>2</v>
      </c>
      <c r="E22" s="252">
        <v>0</v>
      </c>
      <c r="F22" s="252">
        <v>28</v>
      </c>
      <c r="G22" s="490" t="s">
        <v>10</v>
      </c>
      <c r="H22" s="221" t="s">
        <v>198</v>
      </c>
      <c r="I22" s="214">
        <v>18068931</v>
      </c>
      <c r="J22" s="218"/>
    </row>
    <row r="23" spans="1:10" ht="15" customHeight="1">
      <c r="A23" s="286">
        <v>2</v>
      </c>
      <c r="B23" s="252">
        <v>1</v>
      </c>
      <c r="C23" s="252">
        <v>1</v>
      </c>
      <c r="D23" s="252">
        <v>2</v>
      </c>
      <c r="E23" s="252">
        <v>0</v>
      </c>
      <c r="F23" s="252">
        <v>28</v>
      </c>
      <c r="G23" s="490" t="s">
        <v>11</v>
      </c>
      <c r="H23" s="183" t="s">
        <v>360</v>
      </c>
      <c r="I23" s="214">
        <v>35061901</v>
      </c>
      <c r="J23" s="218"/>
    </row>
    <row r="24" spans="1:10" ht="15" customHeight="1">
      <c r="A24" s="286">
        <v>2</v>
      </c>
      <c r="B24" s="252">
        <v>1</v>
      </c>
      <c r="C24" s="252">
        <v>1</v>
      </c>
      <c r="D24" s="252">
        <v>2</v>
      </c>
      <c r="E24" s="252">
        <v>0</v>
      </c>
      <c r="F24" s="252">
        <v>28</v>
      </c>
      <c r="G24" s="529" t="s">
        <v>12</v>
      </c>
      <c r="H24" s="308" t="s">
        <v>127</v>
      </c>
      <c r="I24" s="214">
        <v>22611152</v>
      </c>
      <c r="J24" s="218"/>
    </row>
    <row r="25" spans="1:10" ht="15" customHeight="1">
      <c r="A25" s="286">
        <v>2</v>
      </c>
      <c r="B25" s="252">
        <v>1</v>
      </c>
      <c r="C25" s="252">
        <v>1</v>
      </c>
      <c r="D25" s="252">
        <v>2</v>
      </c>
      <c r="E25" s="252">
        <v>0</v>
      </c>
      <c r="F25" s="252">
        <v>28</v>
      </c>
      <c r="G25" s="529" t="s">
        <v>13</v>
      </c>
      <c r="H25" s="308" t="s">
        <v>128</v>
      </c>
      <c r="I25" s="214">
        <v>18352309</v>
      </c>
      <c r="J25" s="218"/>
    </row>
    <row r="26" spans="1:10" ht="15" customHeight="1">
      <c r="A26" s="286">
        <v>2</v>
      </c>
      <c r="B26" s="252">
        <v>1</v>
      </c>
      <c r="C26" s="252">
        <v>1</v>
      </c>
      <c r="D26" s="252">
        <v>2</v>
      </c>
      <c r="E26" s="252">
        <v>0</v>
      </c>
      <c r="F26" s="252">
        <v>28</v>
      </c>
      <c r="G26" s="491">
        <v>10</v>
      </c>
      <c r="H26" s="185" t="s">
        <v>237</v>
      </c>
      <c r="I26" s="214">
        <v>6775707</v>
      </c>
      <c r="J26" s="218"/>
    </row>
    <row r="27" spans="1:10" ht="15" customHeight="1">
      <c r="A27" s="286">
        <v>2</v>
      </c>
      <c r="B27" s="252">
        <v>1</v>
      </c>
      <c r="C27" s="252">
        <v>1</v>
      </c>
      <c r="D27" s="252">
        <v>2</v>
      </c>
      <c r="E27" s="252">
        <v>0</v>
      </c>
      <c r="F27" s="252">
        <v>28</v>
      </c>
      <c r="G27" s="530">
        <v>11</v>
      </c>
      <c r="H27" s="308" t="s">
        <v>428</v>
      </c>
      <c r="I27" s="214">
        <v>8564127</v>
      </c>
      <c r="J27" s="218"/>
    </row>
    <row r="28" spans="1:10" ht="15" customHeight="1">
      <c r="A28" s="286">
        <v>2</v>
      </c>
      <c r="B28" s="252">
        <v>1</v>
      </c>
      <c r="C28" s="252">
        <v>1</v>
      </c>
      <c r="D28" s="252">
        <v>2</v>
      </c>
      <c r="E28" s="252">
        <v>0</v>
      </c>
      <c r="F28" s="252">
        <v>28</v>
      </c>
      <c r="G28" s="491">
        <v>12</v>
      </c>
      <c r="H28" s="221" t="s">
        <v>361</v>
      </c>
      <c r="I28" s="214">
        <v>3184629</v>
      </c>
      <c r="J28" s="218"/>
    </row>
    <row r="29" spans="1:10" ht="15" customHeight="1">
      <c r="A29" s="286">
        <v>2</v>
      </c>
      <c r="B29" s="252">
        <v>1</v>
      </c>
      <c r="C29" s="252">
        <v>1</v>
      </c>
      <c r="D29" s="252">
        <v>2</v>
      </c>
      <c r="E29" s="252">
        <v>0</v>
      </c>
      <c r="F29" s="252">
        <v>28</v>
      </c>
      <c r="G29" s="491">
        <v>13</v>
      </c>
      <c r="H29" s="221" t="s">
        <v>120</v>
      </c>
      <c r="I29" s="214">
        <v>227151852</v>
      </c>
      <c r="J29" s="218"/>
    </row>
    <row r="30" spans="1:10" ht="15" customHeight="1">
      <c r="A30" s="286">
        <v>2</v>
      </c>
      <c r="B30" s="252">
        <v>1</v>
      </c>
      <c r="C30" s="252">
        <v>1</v>
      </c>
      <c r="D30" s="252">
        <v>2</v>
      </c>
      <c r="E30" s="252">
        <v>0</v>
      </c>
      <c r="F30" s="252">
        <v>28</v>
      </c>
      <c r="G30" s="491">
        <v>14</v>
      </c>
      <c r="H30" s="220" t="s">
        <v>121</v>
      </c>
      <c r="I30" s="214">
        <v>168175392</v>
      </c>
      <c r="J30" s="218"/>
    </row>
    <row r="31" spans="1:10" ht="15" customHeight="1">
      <c r="A31" s="286">
        <v>2</v>
      </c>
      <c r="B31" s="252">
        <v>1</v>
      </c>
      <c r="C31" s="252">
        <v>1</v>
      </c>
      <c r="D31" s="252">
        <v>2</v>
      </c>
      <c r="E31" s="252">
        <v>0</v>
      </c>
      <c r="F31" s="252">
        <v>28</v>
      </c>
      <c r="G31" s="490">
        <v>15</v>
      </c>
      <c r="H31" s="221" t="s">
        <v>122</v>
      </c>
      <c r="I31" s="214">
        <v>127699320</v>
      </c>
      <c r="J31" s="218"/>
    </row>
    <row r="32" spans="1:10" ht="15" customHeight="1">
      <c r="A32" s="286">
        <v>2</v>
      </c>
      <c r="B32" s="252">
        <v>1</v>
      </c>
      <c r="C32" s="252">
        <v>1</v>
      </c>
      <c r="D32" s="252">
        <v>2</v>
      </c>
      <c r="E32" s="252">
        <v>0</v>
      </c>
      <c r="F32" s="252">
        <v>28</v>
      </c>
      <c r="G32" s="531">
        <v>16</v>
      </c>
      <c r="H32" s="215" t="s">
        <v>125</v>
      </c>
      <c r="I32" s="214">
        <v>39309225</v>
      </c>
      <c r="J32" s="218"/>
    </row>
    <row r="33" spans="1:11" ht="15" customHeight="1">
      <c r="A33" s="286">
        <v>2</v>
      </c>
      <c r="B33" s="252">
        <v>1</v>
      </c>
      <c r="C33" s="252">
        <v>1</v>
      </c>
      <c r="D33" s="252">
        <v>2</v>
      </c>
      <c r="E33" s="252">
        <v>0</v>
      </c>
      <c r="F33" s="252">
        <v>28</v>
      </c>
      <c r="G33" s="491">
        <v>17</v>
      </c>
      <c r="H33" s="185" t="s">
        <v>362</v>
      </c>
      <c r="I33" s="214">
        <v>2176085</v>
      </c>
      <c r="J33" s="218"/>
    </row>
    <row r="34" spans="1:11" ht="15" customHeight="1">
      <c r="A34" s="286">
        <v>2</v>
      </c>
      <c r="B34" s="252">
        <v>1</v>
      </c>
      <c r="C34" s="252">
        <v>1</v>
      </c>
      <c r="D34" s="252">
        <v>2</v>
      </c>
      <c r="E34" s="252">
        <v>0</v>
      </c>
      <c r="F34" s="252">
        <v>28</v>
      </c>
      <c r="G34" s="532">
        <v>18</v>
      </c>
      <c r="H34" s="185" t="s">
        <v>199</v>
      </c>
      <c r="I34" s="214">
        <v>18785970</v>
      </c>
      <c r="J34" s="218"/>
    </row>
    <row r="35" spans="1:11" ht="15" customHeight="1">
      <c r="A35" s="286">
        <v>2</v>
      </c>
      <c r="B35" s="252">
        <v>1</v>
      </c>
      <c r="C35" s="252">
        <v>1</v>
      </c>
      <c r="D35" s="252">
        <v>2</v>
      </c>
      <c r="E35" s="252">
        <v>0</v>
      </c>
      <c r="F35" s="252">
        <v>28</v>
      </c>
      <c r="G35" s="531">
        <v>19</v>
      </c>
      <c r="H35" s="185" t="s">
        <v>200</v>
      </c>
      <c r="I35" s="214">
        <v>14733371</v>
      </c>
      <c r="J35" s="218"/>
    </row>
    <row r="36" spans="1:11" ht="15" customHeight="1">
      <c r="A36" s="286">
        <v>2</v>
      </c>
      <c r="B36" s="252">
        <v>1</v>
      </c>
      <c r="C36" s="252">
        <v>1</v>
      </c>
      <c r="D36" s="252">
        <v>2</v>
      </c>
      <c r="E36" s="252">
        <v>0</v>
      </c>
      <c r="F36" s="252">
        <v>28</v>
      </c>
      <c r="G36" s="531">
        <v>20</v>
      </c>
      <c r="H36" s="185" t="s">
        <v>126</v>
      </c>
      <c r="I36" s="214">
        <v>13351540</v>
      </c>
      <c r="J36" s="218"/>
    </row>
    <row r="37" spans="1:11" ht="12.75" customHeight="1">
      <c r="A37" s="286">
        <v>2</v>
      </c>
      <c r="B37" s="252">
        <v>1</v>
      </c>
      <c r="C37" s="252">
        <v>1</v>
      </c>
      <c r="D37" s="252">
        <v>2</v>
      </c>
      <c r="E37" s="252">
        <v>0</v>
      </c>
      <c r="F37" s="252">
        <v>28</v>
      </c>
      <c r="G37" s="491">
        <v>21</v>
      </c>
      <c r="H37" s="308" t="s">
        <v>201</v>
      </c>
      <c r="I37" s="214">
        <v>212916453</v>
      </c>
      <c r="J37" s="218"/>
    </row>
    <row r="38" spans="1:11" ht="15" customHeight="1">
      <c r="A38" s="286">
        <v>2</v>
      </c>
      <c r="B38" s="252">
        <v>1</v>
      </c>
      <c r="C38" s="252">
        <v>1</v>
      </c>
      <c r="D38" s="252">
        <v>2</v>
      </c>
      <c r="E38" s="252">
        <v>0</v>
      </c>
      <c r="F38" s="252">
        <v>28</v>
      </c>
      <c r="G38" s="533" t="s">
        <v>485</v>
      </c>
      <c r="H38" s="309" t="s">
        <v>202</v>
      </c>
      <c r="I38" s="214">
        <v>90458795</v>
      </c>
      <c r="J38" s="218"/>
    </row>
    <row r="39" spans="1:11" ht="15" customHeight="1">
      <c r="A39" s="286">
        <v>2</v>
      </c>
      <c r="B39" s="252">
        <v>1</v>
      </c>
      <c r="C39" s="252">
        <v>1</v>
      </c>
      <c r="D39" s="252">
        <v>2</v>
      </c>
      <c r="E39" s="252">
        <v>0</v>
      </c>
      <c r="F39" s="252">
        <v>28</v>
      </c>
      <c r="G39" s="528" t="s">
        <v>104</v>
      </c>
      <c r="H39" s="221" t="s">
        <v>203</v>
      </c>
      <c r="I39" s="214">
        <v>10950712</v>
      </c>
      <c r="J39" s="218"/>
    </row>
    <row r="40" spans="1:11" ht="15" customHeight="1">
      <c r="A40" s="286">
        <v>2</v>
      </c>
      <c r="B40" s="252">
        <v>1</v>
      </c>
      <c r="C40" s="252">
        <v>1</v>
      </c>
      <c r="D40" s="252">
        <v>2</v>
      </c>
      <c r="E40" s="252">
        <v>0</v>
      </c>
      <c r="F40" s="252">
        <v>28</v>
      </c>
      <c r="G40" s="531">
        <v>24</v>
      </c>
      <c r="H40" s="215" t="s">
        <v>204</v>
      </c>
      <c r="I40" s="214">
        <v>8933600</v>
      </c>
      <c r="J40" s="218"/>
    </row>
    <row r="41" spans="1:11" ht="15" customHeight="1">
      <c r="A41" s="286">
        <v>2</v>
      </c>
      <c r="B41" s="252">
        <v>1</v>
      </c>
      <c r="C41" s="252">
        <v>1</v>
      </c>
      <c r="D41" s="252">
        <v>2</v>
      </c>
      <c r="E41" s="252">
        <v>0</v>
      </c>
      <c r="F41" s="252">
        <v>28</v>
      </c>
      <c r="G41" s="531">
        <v>25</v>
      </c>
      <c r="H41" s="213" t="s">
        <v>363</v>
      </c>
      <c r="I41" s="214">
        <v>96192488</v>
      </c>
      <c r="J41" s="218"/>
    </row>
    <row r="42" spans="1:11" ht="15" customHeight="1">
      <c r="A42" s="286">
        <v>2</v>
      </c>
      <c r="B42" s="252">
        <v>1</v>
      </c>
      <c r="C42" s="252">
        <v>1</v>
      </c>
      <c r="D42" s="252">
        <v>2</v>
      </c>
      <c r="E42" s="252">
        <v>0</v>
      </c>
      <c r="F42" s="252">
        <v>28</v>
      </c>
      <c r="G42" s="533" t="s">
        <v>486</v>
      </c>
      <c r="H42" s="219" t="s">
        <v>205</v>
      </c>
      <c r="I42" s="214">
        <v>42844749</v>
      </c>
      <c r="J42" s="218"/>
    </row>
    <row r="43" spans="1:11" ht="15" customHeight="1">
      <c r="A43" s="286">
        <v>2</v>
      </c>
      <c r="B43" s="252">
        <v>1</v>
      </c>
      <c r="C43" s="252">
        <v>1</v>
      </c>
      <c r="D43" s="252">
        <v>2</v>
      </c>
      <c r="E43" s="252">
        <v>0</v>
      </c>
      <c r="F43" s="252">
        <v>28</v>
      </c>
      <c r="G43" s="528" t="s">
        <v>105</v>
      </c>
      <c r="H43" s="308" t="s">
        <v>718</v>
      </c>
      <c r="I43" s="214">
        <v>26747560</v>
      </c>
      <c r="J43" s="218"/>
      <c r="K43" s="214"/>
    </row>
    <row r="44" spans="1:11" ht="15" customHeight="1">
      <c r="A44" s="286">
        <v>2</v>
      </c>
      <c r="B44" s="252">
        <v>1</v>
      </c>
      <c r="C44" s="252">
        <v>1</v>
      </c>
      <c r="D44" s="252">
        <v>2</v>
      </c>
      <c r="E44" s="252">
        <v>0</v>
      </c>
      <c r="F44" s="252">
        <v>28</v>
      </c>
      <c r="G44" s="491">
        <v>28</v>
      </c>
      <c r="H44" s="221" t="s">
        <v>429</v>
      </c>
      <c r="I44" s="214">
        <v>15000000</v>
      </c>
      <c r="J44" s="242"/>
    </row>
    <row r="45" spans="1:11" ht="15" customHeight="1">
      <c r="A45" s="286">
        <v>2</v>
      </c>
      <c r="B45" s="252">
        <v>1</v>
      </c>
      <c r="C45" s="252">
        <v>1</v>
      </c>
      <c r="D45" s="252">
        <v>2</v>
      </c>
      <c r="E45" s="252">
        <v>0</v>
      </c>
      <c r="F45" s="252">
        <v>28</v>
      </c>
      <c r="G45" s="532">
        <v>29</v>
      </c>
      <c r="H45" s="221" t="s">
        <v>487</v>
      </c>
      <c r="I45" s="214">
        <v>25458248</v>
      </c>
      <c r="J45" s="242"/>
    </row>
    <row r="46" spans="1:11" ht="15" customHeight="1">
      <c r="A46" s="286">
        <v>2</v>
      </c>
      <c r="B46" s="252">
        <v>1</v>
      </c>
      <c r="C46" s="252">
        <v>1</v>
      </c>
      <c r="D46" s="252">
        <v>2</v>
      </c>
      <c r="E46" s="252">
        <v>0</v>
      </c>
      <c r="F46" s="252">
        <v>28</v>
      </c>
      <c r="G46" s="532">
        <v>30</v>
      </c>
      <c r="H46" s="221" t="s">
        <v>206</v>
      </c>
      <c r="I46" s="214">
        <v>59235738</v>
      </c>
      <c r="J46" s="242"/>
    </row>
    <row r="47" spans="1:11" ht="15" customHeight="1">
      <c r="A47" s="286">
        <v>2</v>
      </c>
      <c r="B47" s="252">
        <v>1</v>
      </c>
      <c r="C47" s="252">
        <v>1</v>
      </c>
      <c r="D47" s="252">
        <v>2</v>
      </c>
      <c r="E47" s="252">
        <v>0</v>
      </c>
      <c r="F47" s="252">
        <v>28</v>
      </c>
      <c r="G47" s="532">
        <v>31</v>
      </c>
      <c r="H47" s="221" t="s">
        <v>270</v>
      </c>
      <c r="I47" s="214">
        <v>11829614</v>
      </c>
      <c r="J47" s="242"/>
    </row>
    <row r="48" spans="1:11" ht="15" customHeight="1">
      <c r="A48" s="286">
        <v>2</v>
      </c>
      <c r="B48" s="252">
        <v>1</v>
      </c>
      <c r="C48" s="252">
        <v>1</v>
      </c>
      <c r="D48" s="252">
        <v>2</v>
      </c>
      <c r="E48" s="252">
        <v>0</v>
      </c>
      <c r="F48" s="252">
        <v>28</v>
      </c>
      <c r="G48" s="532">
        <v>32</v>
      </c>
      <c r="H48" s="221" t="s">
        <v>160</v>
      </c>
      <c r="I48" s="214">
        <v>33018768</v>
      </c>
      <c r="J48" s="242"/>
    </row>
    <row r="49" spans="1:10" ht="15" customHeight="1">
      <c r="A49" s="286">
        <v>2</v>
      </c>
      <c r="B49" s="252">
        <v>1</v>
      </c>
      <c r="C49" s="252">
        <v>1</v>
      </c>
      <c r="D49" s="252">
        <v>2</v>
      </c>
      <c r="E49" s="252">
        <v>0</v>
      </c>
      <c r="F49" s="252">
        <v>28</v>
      </c>
      <c r="G49" s="532">
        <v>33</v>
      </c>
      <c r="H49" s="221" t="s">
        <v>365</v>
      </c>
      <c r="I49" s="214">
        <v>17110848</v>
      </c>
      <c r="J49" s="242"/>
    </row>
    <row r="50" spans="1:10" ht="15" customHeight="1">
      <c r="A50" s="286">
        <v>2</v>
      </c>
      <c r="B50" s="252">
        <v>1</v>
      </c>
      <c r="C50" s="252">
        <v>1</v>
      </c>
      <c r="D50" s="252">
        <v>2</v>
      </c>
      <c r="E50" s="252">
        <v>0</v>
      </c>
      <c r="F50" s="252">
        <v>28</v>
      </c>
      <c r="G50" s="532">
        <v>34</v>
      </c>
      <c r="H50" s="221" t="s">
        <v>207</v>
      </c>
      <c r="I50" s="214">
        <v>32829472</v>
      </c>
      <c r="J50" s="242"/>
    </row>
    <row r="51" spans="1:10" ht="15" customHeight="1">
      <c r="A51" s="286">
        <v>2</v>
      </c>
      <c r="B51" s="252">
        <v>1</v>
      </c>
      <c r="C51" s="252">
        <v>1</v>
      </c>
      <c r="D51" s="252">
        <v>2</v>
      </c>
      <c r="E51" s="252">
        <v>0</v>
      </c>
      <c r="F51" s="252">
        <v>28</v>
      </c>
      <c r="G51" s="532">
        <v>35</v>
      </c>
      <c r="H51" s="221" t="s">
        <v>208</v>
      </c>
      <c r="I51" s="214">
        <v>15439076</v>
      </c>
      <c r="J51" s="242"/>
    </row>
    <row r="52" spans="1:10" ht="15" customHeight="1">
      <c r="A52" s="286">
        <v>2</v>
      </c>
      <c r="B52" s="252">
        <v>1</v>
      </c>
      <c r="C52" s="252">
        <v>1</v>
      </c>
      <c r="D52" s="252">
        <v>2</v>
      </c>
      <c r="E52" s="252">
        <v>0</v>
      </c>
      <c r="F52" s="252">
        <v>28</v>
      </c>
      <c r="G52" s="532">
        <v>36</v>
      </c>
      <c r="H52" s="221" t="s">
        <v>209</v>
      </c>
      <c r="I52" s="214">
        <v>56192580</v>
      </c>
      <c r="J52" s="242"/>
    </row>
    <row r="53" spans="1:10" ht="15" customHeight="1">
      <c r="A53" s="286">
        <v>2</v>
      </c>
      <c r="B53" s="252">
        <v>1</v>
      </c>
      <c r="C53" s="252">
        <v>1</v>
      </c>
      <c r="D53" s="252">
        <v>2</v>
      </c>
      <c r="E53" s="252">
        <v>0</v>
      </c>
      <c r="F53" s="252">
        <v>28</v>
      </c>
      <c r="G53" s="532">
        <v>37</v>
      </c>
      <c r="H53" s="221" t="s">
        <v>159</v>
      </c>
      <c r="I53" s="214">
        <v>23191696</v>
      </c>
      <c r="J53" s="242"/>
    </row>
    <row r="54" spans="1:10" ht="15" customHeight="1">
      <c r="A54" s="286">
        <v>2</v>
      </c>
      <c r="B54" s="252">
        <v>1</v>
      </c>
      <c r="C54" s="252">
        <v>1</v>
      </c>
      <c r="D54" s="252">
        <v>2</v>
      </c>
      <c r="E54" s="252">
        <v>0</v>
      </c>
      <c r="F54" s="252">
        <v>28</v>
      </c>
      <c r="G54" s="532">
        <v>38</v>
      </c>
      <c r="H54" s="221" t="s">
        <v>210</v>
      </c>
      <c r="I54" s="214">
        <v>2067017</v>
      </c>
      <c r="J54" s="242"/>
    </row>
    <row r="55" spans="1:10" ht="6" customHeight="1" thickBot="1">
      <c r="A55" s="222"/>
      <c r="B55" s="534"/>
      <c r="C55" s="534"/>
      <c r="D55" s="534"/>
      <c r="E55" s="534"/>
      <c r="F55" s="534"/>
      <c r="G55" s="534"/>
      <c r="H55" s="548"/>
      <c r="I55" s="547"/>
      <c r="J55" s="224"/>
    </row>
    <row r="56" spans="1:10" ht="4.5" customHeight="1" thickTop="1" thickBot="1">
      <c r="A56" s="225"/>
      <c r="B56" s="225"/>
      <c r="C56" s="225"/>
      <c r="D56" s="225"/>
      <c r="E56" s="225"/>
      <c r="F56" s="225"/>
      <c r="G56" s="225"/>
      <c r="H56" s="226"/>
      <c r="I56" s="223"/>
      <c r="J56" s="227"/>
    </row>
    <row r="57" spans="1:10" ht="3" customHeight="1" thickTop="1">
      <c r="A57" s="228"/>
      <c r="B57" s="535"/>
      <c r="C57" s="535"/>
      <c r="D57" s="535"/>
      <c r="E57" s="535"/>
      <c r="F57" s="535"/>
      <c r="G57" s="535"/>
      <c r="H57" s="229"/>
      <c r="I57" s="230"/>
      <c r="J57" s="231"/>
    </row>
    <row r="58" spans="1:10" ht="12.75" customHeight="1">
      <c r="A58" s="232"/>
      <c r="B58" s="536"/>
      <c r="C58" s="536"/>
      <c r="D58" s="536"/>
      <c r="E58" s="536"/>
      <c r="F58" s="536"/>
      <c r="G58" s="536"/>
      <c r="H58" s="233" t="s">
        <v>14</v>
      </c>
      <c r="I58" s="234">
        <f>SUM(I16:I57)</f>
        <v>1903977331</v>
      </c>
      <c r="J58" s="235"/>
    </row>
    <row r="59" spans="1:10" ht="3.75" customHeight="1" thickBot="1">
      <c r="A59" s="236"/>
      <c r="B59" s="537"/>
      <c r="C59" s="537"/>
      <c r="D59" s="537"/>
      <c r="E59" s="537"/>
      <c r="F59" s="537"/>
      <c r="G59" s="537"/>
      <c r="H59" s="237"/>
      <c r="I59" s="238"/>
      <c r="J59" s="239"/>
    </row>
    <row r="60" spans="1:10" ht="18" customHeight="1" thickTop="1">
      <c r="A60" s="240"/>
      <c r="B60" s="240"/>
      <c r="C60" s="240"/>
      <c r="D60" s="240"/>
      <c r="E60" s="240"/>
      <c r="F60" s="240"/>
      <c r="G60" s="240"/>
      <c r="J60" s="217"/>
    </row>
    <row r="61" spans="1:10" ht="18" customHeight="1">
      <c r="A61" s="240"/>
      <c r="B61" s="240"/>
      <c r="C61" s="240"/>
      <c r="D61" s="240"/>
      <c r="E61" s="240"/>
      <c r="F61" s="240"/>
      <c r="G61" s="240"/>
      <c r="J61" s="217"/>
    </row>
    <row r="62" spans="1:10" ht="18" customHeight="1">
      <c r="A62" s="240"/>
      <c r="B62" s="240"/>
      <c r="C62" s="240"/>
      <c r="D62" s="240"/>
      <c r="E62" s="240"/>
      <c r="F62" s="240"/>
      <c r="G62" s="240"/>
      <c r="J62" s="217"/>
    </row>
    <row r="63" spans="1:10" ht="18" customHeight="1">
      <c r="A63" s="240"/>
      <c r="B63" s="240"/>
      <c r="C63" s="240"/>
      <c r="D63" s="240"/>
      <c r="E63" s="240"/>
      <c r="F63" s="240"/>
      <c r="G63" s="240"/>
      <c r="H63" s="241"/>
      <c r="J63" s="217"/>
    </row>
    <row r="64" spans="1:10" ht="18" customHeight="1">
      <c r="A64" s="240"/>
      <c r="B64" s="240"/>
      <c r="C64" s="240"/>
      <c r="D64" s="240"/>
      <c r="E64" s="240"/>
      <c r="F64" s="240"/>
      <c r="G64" s="240"/>
      <c r="J64" s="217"/>
    </row>
    <row r="65" spans="1:10" ht="18" customHeight="1">
      <c r="A65" s="240"/>
      <c r="B65" s="240"/>
      <c r="C65" s="240"/>
      <c r="D65" s="240"/>
      <c r="E65" s="240"/>
      <c r="F65" s="240"/>
      <c r="G65" s="240"/>
      <c r="J65" s="217"/>
    </row>
    <row r="66" spans="1:10" ht="18" customHeight="1">
      <c r="A66" s="240"/>
      <c r="B66" s="240"/>
      <c r="C66" s="240"/>
      <c r="D66" s="240"/>
      <c r="E66" s="240"/>
      <c r="F66" s="240"/>
      <c r="G66" s="240"/>
      <c r="J66" s="217"/>
    </row>
    <row r="67" spans="1:10" ht="18" customHeight="1">
      <c r="A67" s="240"/>
      <c r="B67" s="240"/>
      <c r="C67" s="240"/>
      <c r="D67" s="240"/>
      <c r="E67" s="240"/>
      <c r="F67" s="240"/>
      <c r="G67" s="240"/>
      <c r="J67" s="217"/>
    </row>
    <row r="68" spans="1:10" ht="18" customHeight="1">
      <c r="A68" s="240"/>
      <c r="B68" s="240"/>
      <c r="C68" s="240"/>
      <c r="D68" s="240"/>
      <c r="E68" s="240"/>
      <c r="F68" s="240"/>
      <c r="G68" s="240"/>
      <c r="J68" s="217"/>
    </row>
    <row r="69" spans="1:10" ht="18" customHeight="1">
      <c r="A69" s="240"/>
      <c r="B69" s="240"/>
      <c r="C69" s="240"/>
      <c r="D69" s="240"/>
      <c r="E69" s="240"/>
      <c r="F69" s="240"/>
      <c r="G69" s="240"/>
      <c r="J69" s="217"/>
    </row>
    <row r="70" spans="1:10" ht="18" customHeight="1">
      <c r="A70" s="240"/>
      <c r="B70" s="240"/>
      <c r="C70" s="240"/>
      <c r="D70" s="240"/>
      <c r="E70" s="240"/>
      <c r="F70" s="240"/>
      <c r="G70" s="240"/>
      <c r="J70" s="217"/>
    </row>
    <row r="71" spans="1:10" ht="18" customHeight="1">
      <c r="A71" s="240"/>
      <c r="B71" s="240"/>
      <c r="C71" s="240"/>
      <c r="D71" s="240"/>
      <c r="E71" s="240"/>
      <c r="F71" s="240"/>
      <c r="G71" s="240"/>
      <c r="J71" s="217"/>
    </row>
    <row r="72" spans="1:10" ht="18" customHeight="1">
      <c r="A72" s="240"/>
      <c r="B72" s="240"/>
      <c r="C72" s="240"/>
      <c r="D72" s="240"/>
      <c r="E72" s="240"/>
      <c r="F72" s="240"/>
      <c r="G72" s="240"/>
      <c r="J72" s="217"/>
    </row>
    <row r="73" spans="1:10" ht="18" customHeight="1">
      <c r="A73" s="240"/>
      <c r="B73" s="240"/>
      <c r="C73" s="240"/>
      <c r="D73" s="240"/>
      <c r="E73" s="240"/>
      <c r="F73" s="240"/>
      <c r="G73" s="240"/>
      <c r="J73" s="217"/>
    </row>
    <row r="74" spans="1:10" ht="18" customHeight="1">
      <c r="A74" s="240"/>
      <c r="B74" s="240"/>
      <c r="C74" s="240"/>
      <c r="D74" s="240"/>
      <c r="E74" s="240"/>
      <c r="F74" s="240"/>
      <c r="G74" s="240"/>
      <c r="J74" s="217"/>
    </row>
    <row r="75" spans="1:10" ht="18" customHeight="1">
      <c r="A75" s="240"/>
      <c r="B75" s="240"/>
      <c r="C75" s="240"/>
      <c r="D75" s="240"/>
      <c r="E75" s="240"/>
      <c r="F75" s="240"/>
      <c r="G75" s="240"/>
      <c r="J75" s="217"/>
    </row>
    <row r="76" spans="1:10" ht="18" customHeight="1">
      <c r="A76" s="240"/>
      <c r="B76" s="240"/>
      <c r="C76" s="240"/>
      <c r="D76" s="240"/>
      <c r="E76" s="240"/>
      <c r="F76" s="240"/>
      <c r="G76" s="240"/>
      <c r="J76" s="217"/>
    </row>
    <row r="77" spans="1:10" ht="18" customHeight="1">
      <c r="A77" s="240"/>
      <c r="B77" s="240"/>
      <c r="C77" s="240"/>
      <c r="D77" s="240"/>
      <c r="E77" s="240"/>
      <c r="F77" s="240"/>
      <c r="G77" s="240"/>
      <c r="J77" s="217"/>
    </row>
    <row r="78" spans="1:10" ht="18" customHeight="1">
      <c r="A78" s="240"/>
      <c r="B78" s="240"/>
      <c r="C78" s="240"/>
      <c r="D78" s="240"/>
      <c r="E78" s="240"/>
      <c r="F78" s="240"/>
      <c r="G78" s="240"/>
      <c r="J78" s="217"/>
    </row>
    <row r="79" spans="1:10" ht="18" customHeight="1">
      <c r="A79" s="240"/>
      <c r="B79" s="240"/>
      <c r="C79" s="240"/>
      <c r="D79" s="240"/>
      <c r="E79" s="240"/>
      <c r="F79" s="240"/>
      <c r="G79" s="240"/>
      <c r="J79" s="217"/>
    </row>
    <row r="80" spans="1:10" ht="18" customHeight="1">
      <c r="A80" s="240"/>
      <c r="B80" s="240"/>
      <c r="C80" s="240"/>
      <c r="D80" s="240"/>
      <c r="E80" s="240"/>
      <c r="F80" s="240"/>
      <c r="G80" s="240"/>
      <c r="J80" s="217"/>
    </row>
    <row r="81" spans="1:10" ht="18" customHeight="1">
      <c r="A81" s="240"/>
      <c r="B81" s="240"/>
      <c r="C81" s="240"/>
      <c r="D81" s="240"/>
      <c r="E81" s="240"/>
      <c r="F81" s="240"/>
      <c r="G81" s="240"/>
      <c r="J81" s="217"/>
    </row>
    <row r="82" spans="1:10" ht="18" customHeight="1">
      <c r="A82" s="240"/>
      <c r="B82" s="240"/>
      <c r="C82" s="240"/>
      <c r="D82" s="240"/>
      <c r="E82" s="240"/>
      <c r="F82" s="240"/>
      <c r="G82" s="240"/>
      <c r="J82" s="217"/>
    </row>
    <row r="83" spans="1:10" ht="18" customHeight="1">
      <c r="A83" s="240"/>
      <c r="B83" s="240"/>
      <c r="C83" s="240"/>
      <c r="D83" s="240"/>
      <c r="E83" s="240"/>
      <c r="F83" s="240"/>
      <c r="G83" s="240"/>
      <c r="J83" s="217"/>
    </row>
    <row r="84" spans="1:10" ht="18" customHeight="1">
      <c r="A84" s="240"/>
      <c r="B84" s="240"/>
      <c r="C84" s="240"/>
      <c r="D84" s="240"/>
      <c r="E84" s="240"/>
      <c r="F84" s="240"/>
      <c r="G84" s="240"/>
      <c r="J84" s="217"/>
    </row>
    <row r="85" spans="1:10" ht="18" customHeight="1">
      <c r="A85" s="240"/>
      <c r="B85" s="240"/>
      <c r="C85" s="240"/>
      <c r="D85" s="240"/>
      <c r="E85" s="240"/>
      <c r="F85" s="240"/>
      <c r="G85" s="240"/>
      <c r="J85" s="217"/>
    </row>
    <row r="86" spans="1:10" ht="18" customHeight="1">
      <c r="A86" s="240"/>
      <c r="B86" s="240"/>
      <c r="C86" s="240"/>
      <c r="D86" s="240"/>
      <c r="E86" s="240"/>
      <c r="F86" s="240"/>
      <c r="G86" s="240"/>
      <c r="J86" s="217"/>
    </row>
    <row r="87" spans="1:10" ht="18" customHeight="1">
      <c r="A87" s="240"/>
      <c r="B87" s="240"/>
      <c r="C87" s="240"/>
      <c r="D87" s="240"/>
      <c r="E87" s="240"/>
      <c r="F87" s="240"/>
      <c r="G87" s="240"/>
      <c r="J87" s="217"/>
    </row>
    <row r="88" spans="1:10" ht="18" customHeight="1">
      <c r="A88" s="240"/>
      <c r="B88" s="240"/>
      <c r="C88" s="240"/>
      <c r="D88" s="240"/>
      <c r="E88" s="240"/>
      <c r="F88" s="240"/>
      <c r="G88" s="240"/>
      <c r="J88" s="217"/>
    </row>
    <row r="89" spans="1:10" ht="18" customHeight="1">
      <c r="J89" s="217"/>
    </row>
    <row r="90" spans="1:10" ht="18" customHeight="1">
      <c r="J90" s="217"/>
    </row>
    <row r="91" spans="1:10" ht="18" customHeight="1">
      <c r="J91" s="217"/>
    </row>
    <row r="92" spans="1:10" ht="18" customHeight="1">
      <c r="J92" s="217"/>
    </row>
    <row r="93" spans="1:10" ht="18" customHeight="1">
      <c r="J93" s="217"/>
    </row>
    <row r="94" spans="1:10" ht="18" customHeight="1">
      <c r="J94" s="217"/>
    </row>
  </sheetData>
  <mergeCells count="7">
    <mergeCell ref="A1:J1"/>
    <mergeCell ref="A2:J2"/>
    <mergeCell ref="A4:J4"/>
    <mergeCell ref="A5:J5"/>
    <mergeCell ref="A7:H8"/>
    <mergeCell ref="I7:I8"/>
    <mergeCell ref="J7:J8"/>
  </mergeCells>
  <printOptions horizontalCentered="1"/>
  <pageMargins left="0.15748031496062992" right="0.15748031496062992" top="0.19685039370078741" bottom="0.19685039370078741" header="0" footer="0"/>
  <pageSetup scale="75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06"/>
  <sheetViews>
    <sheetView topLeftCell="A7" workbookViewId="0">
      <pane xSplit="2" ySplit="4" topLeftCell="C26" activePane="bottomRight" state="frozen"/>
      <selection activeCell="A7" sqref="A7"/>
      <selection pane="topRight" activeCell="C7" sqref="C7"/>
      <selection pane="bottomLeft" activeCell="A11" sqref="A11"/>
      <selection pane="bottomRight" activeCell="B38" sqref="B38"/>
    </sheetView>
  </sheetViews>
  <sheetFormatPr baseColWidth="10" defaultColWidth="11.44140625" defaultRowHeight="18" customHeight="1"/>
  <cols>
    <col min="1" max="1" width="0.88671875" style="210" customWidth="1"/>
    <col min="2" max="2" width="74.6640625" style="210" customWidth="1"/>
    <col min="3" max="3" width="14.44140625" style="210" customWidth="1"/>
    <col min="4" max="4" width="12.6640625" style="210" customWidth="1"/>
    <col min="5" max="5" width="12.109375" style="210" customWidth="1"/>
    <col min="6" max="6" width="13.88671875" style="210" customWidth="1"/>
    <col min="7" max="7" width="11" style="210" customWidth="1"/>
    <col min="8" max="8" width="12.5546875" style="210" customWidth="1"/>
    <col min="9" max="9" width="14.5546875" style="210" customWidth="1"/>
    <col min="10" max="10" width="12.88671875" style="210" customWidth="1"/>
    <col min="11" max="11" width="15.44140625" style="210" customWidth="1"/>
    <col min="12" max="12" width="15.5546875" style="210" customWidth="1"/>
    <col min="13" max="16384" width="11.44140625" style="210"/>
  </cols>
  <sheetData>
    <row r="1" spans="1:12" ht="15.75" customHeight="1">
      <c r="A1" s="794" t="s">
        <v>292</v>
      </c>
      <c r="B1" s="794"/>
      <c r="C1" s="794"/>
      <c r="D1" s="794"/>
      <c r="E1" s="794"/>
      <c r="F1" s="794"/>
      <c r="G1" s="794"/>
      <c r="H1" s="794"/>
      <c r="I1" s="794"/>
      <c r="J1" s="794"/>
      <c r="K1" s="794"/>
    </row>
    <row r="2" spans="1:12" ht="14.25" customHeight="1">
      <c r="A2" s="739" t="s">
        <v>484</v>
      </c>
      <c r="B2" s="794"/>
      <c r="C2" s="794"/>
      <c r="D2" s="794"/>
      <c r="E2" s="794"/>
      <c r="F2" s="794"/>
      <c r="G2" s="794"/>
      <c r="H2" s="794"/>
      <c r="I2" s="794"/>
      <c r="J2" s="794"/>
      <c r="K2" s="794"/>
    </row>
    <row r="3" spans="1:12" ht="12.75" customHeight="1">
      <c r="A3" s="845" t="s">
        <v>293</v>
      </c>
      <c r="B3" s="845"/>
      <c r="C3" s="845"/>
      <c r="D3" s="845"/>
      <c r="E3" s="845"/>
      <c r="F3" s="845"/>
      <c r="G3" s="845"/>
      <c r="H3" s="845"/>
      <c r="I3" s="845"/>
      <c r="J3" s="845"/>
      <c r="K3" s="845"/>
    </row>
    <row r="4" spans="1:12" ht="17.25" customHeight="1">
      <c r="A4" s="741" t="s">
        <v>299</v>
      </c>
      <c r="B4" s="741"/>
      <c r="C4" s="741"/>
      <c r="D4" s="741"/>
      <c r="E4" s="741"/>
      <c r="F4" s="741"/>
      <c r="G4" s="741"/>
      <c r="H4" s="741"/>
      <c r="I4" s="741"/>
      <c r="J4" s="741"/>
      <c r="K4" s="741"/>
    </row>
    <row r="5" spans="1:12" ht="13.5" customHeight="1">
      <c r="A5" s="795" t="s">
        <v>15</v>
      </c>
      <c r="B5" s="795"/>
      <c r="C5" s="795"/>
      <c r="D5" s="795"/>
      <c r="E5" s="795"/>
      <c r="F5" s="795"/>
      <c r="G5" s="795"/>
      <c r="H5" s="795"/>
      <c r="I5" s="795"/>
      <c r="J5" s="795"/>
      <c r="K5" s="795"/>
    </row>
    <row r="6" spans="1:12" ht="5.25" customHeight="1" thickBo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</row>
    <row r="7" spans="1:12" ht="16.2" thickTop="1">
      <c r="A7" s="836" t="s">
        <v>16</v>
      </c>
      <c r="B7" s="837"/>
      <c r="C7" s="840" t="s">
        <v>26</v>
      </c>
      <c r="D7" s="841"/>
      <c r="E7" s="841"/>
      <c r="F7" s="841"/>
      <c r="G7" s="841"/>
      <c r="H7" s="841"/>
      <c r="I7" s="841"/>
      <c r="J7" s="842"/>
      <c r="K7" s="843" t="s">
        <v>3</v>
      </c>
    </row>
    <row r="8" spans="1:12" s="211" customFormat="1" ht="16.2" thickBot="1">
      <c r="A8" s="838"/>
      <c r="B8" s="839"/>
      <c r="C8" s="370">
        <v>1000</v>
      </c>
      <c r="D8" s="370">
        <v>2000</v>
      </c>
      <c r="E8" s="370">
        <v>3000</v>
      </c>
      <c r="F8" s="370">
        <v>4000</v>
      </c>
      <c r="G8" s="370">
        <v>5000</v>
      </c>
      <c r="H8" s="370">
        <v>6000</v>
      </c>
      <c r="I8" s="370">
        <v>8000</v>
      </c>
      <c r="J8" s="370">
        <v>9000</v>
      </c>
      <c r="K8" s="844"/>
    </row>
    <row r="9" spans="1:12" ht="5.0999999999999996" customHeight="1" thickTop="1" thickBot="1">
      <c r="A9" s="371"/>
      <c r="B9" s="372"/>
      <c r="C9" s="372"/>
      <c r="D9" s="372"/>
      <c r="E9" s="372"/>
      <c r="F9" s="372"/>
      <c r="G9" s="372"/>
      <c r="H9" s="372"/>
      <c r="I9" s="372"/>
      <c r="J9" s="372"/>
      <c r="K9" s="373"/>
    </row>
    <row r="10" spans="1:12" ht="6" customHeight="1" thickTop="1">
      <c r="A10" s="379"/>
      <c r="B10" s="428"/>
      <c r="C10" s="375"/>
      <c r="D10" s="376"/>
      <c r="E10" s="376"/>
      <c r="F10" s="376"/>
      <c r="G10" s="376"/>
      <c r="H10" s="377"/>
      <c r="I10" s="380"/>
      <c r="J10" s="377"/>
      <c r="K10" s="378"/>
    </row>
    <row r="11" spans="1:12" ht="34.950000000000003" customHeight="1">
      <c r="A11" s="374"/>
      <c r="B11" s="592" t="s">
        <v>783</v>
      </c>
      <c r="C11" s="375">
        <v>4001492251</v>
      </c>
      <c r="D11" s="376">
        <v>19415495</v>
      </c>
      <c r="E11" s="376">
        <v>70227049</v>
      </c>
      <c r="F11" s="376">
        <v>8273823</v>
      </c>
      <c r="G11" s="376"/>
      <c r="H11" s="377"/>
      <c r="I11" s="377"/>
      <c r="J11" s="377"/>
      <c r="K11" s="378">
        <f t="shared" ref="K11:K23" si="0">SUM(C11:J11)</f>
        <v>4099408618</v>
      </c>
      <c r="L11" s="217"/>
    </row>
    <row r="12" spans="1:12" ht="23.4" customHeight="1">
      <c r="A12" s="379"/>
      <c r="B12" s="592" t="s">
        <v>376</v>
      </c>
      <c r="C12" s="375"/>
      <c r="D12" s="376"/>
      <c r="E12" s="376"/>
      <c r="F12" s="376">
        <v>1455273140</v>
      </c>
      <c r="G12" s="376"/>
      <c r="H12" s="377"/>
      <c r="I12" s="380"/>
      <c r="J12" s="377"/>
      <c r="K12" s="378">
        <f t="shared" si="0"/>
        <v>1455273140</v>
      </c>
      <c r="L12" s="217"/>
    </row>
    <row r="13" spans="1:12" ht="18" customHeight="1">
      <c r="A13" s="374"/>
      <c r="B13" s="592" t="s">
        <v>377</v>
      </c>
      <c r="C13" s="381"/>
      <c r="D13" s="380"/>
      <c r="E13" s="380"/>
      <c r="F13" s="376">
        <f>SUM(F14:F15)</f>
        <v>57322500</v>
      </c>
      <c r="G13" s="382"/>
      <c r="H13" s="376">
        <f>SUM(H14:H15)</f>
        <v>28317550</v>
      </c>
      <c r="I13" s="376">
        <f>SUM(I14:I15)</f>
        <v>620876397</v>
      </c>
      <c r="J13" s="376"/>
      <c r="K13" s="378">
        <f t="shared" si="0"/>
        <v>706516447</v>
      </c>
    </row>
    <row r="14" spans="1:12" ht="14.25" customHeight="1">
      <c r="A14" s="374"/>
      <c r="B14" s="640" t="s">
        <v>254</v>
      </c>
      <c r="C14" s="381"/>
      <c r="D14" s="380"/>
      <c r="E14" s="383"/>
      <c r="F14" s="380">
        <v>57322500</v>
      </c>
      <c r="G14" s="380"/>
      <c r="H14" s="384">
        <v>28317550</v>
      </c>
      <c r="I14" s="380"/>
      <c r="J14" s="384"/>
      <c r="K14" s="385">
        <f>SUM(C14:J14)</f>
        <v>85640050</v>
      </c>
      <c r="L14" s="217"/>
    </row>
    <row r="15" spans="1:12" ht="15" customHeight="1">
      <c r="A15" s="374"/>
      <c r="B15" s="640" t="s">
        <v>28</v>
      </c>
      <c r="C15" s="381"/>
      <c r="D15" s="380"/>
      <c r="E15" s="386"/>
      <c r="F15" s="387"/>
      <c r="G15" s="380"/>
      <c r="H15" s="384"/>
      <c r="I15" s="380">
        <v>620876397</v>
      </c>
      <c r="J15" s="384"/>
      <c r="K15" s="385">
        <f>SUM(C15:J15)</f>
        <v>620876397</v>
      </c>
      <c r="L15" s="217"/>
    </row>
    <row r="16" spans="1:12" ht="49.95" customHeight="1">
      <c r="A16" s="374"/>
      <c r="B16" s="592" t="s">
        <v>264</v>
      </c>
      <c r="C16" s="388"/>
      <c r="D16" s="389"/>
      <c r="E16" s="386"/>
      <c r="F16" s="387"/>
      <c r="G16" s="390"/>
      <c r="H16" s="376"/>
      <c r="I16" s="377">
        <v>505245004</v>
      </c>
      <c r="J16" s="376"/>
      <c r="K16" s="378">
        <f t="shared" si="0"/>
        <v>505245004</v>
      </c>
      <c r="L16" s="217"/>
    </row>
    <row r="17" spans="1:12" ht="21.6" customHeight="1">
      <c r="A17" s="374"/>
      <c r="B17" s="592" t="s">
        <v>30</v>
      </c>
      <c r="C17" s="388"/>
      <c r="D17" s="389"/>
      <c r="E17" s="376">
        <f>SUM(E18:E19)</f>
        <v>74808902</v>
      </c>
      <c r="F17" s="376">
        <f>SUM(F18:F19)</f>
        <v>224426707</v>
      </c>
      <c r="G17" s="382"/>
      <c r="H17" s="376"/>
      <c r="I17" s="377"/>
      <c r="J17" s="391"/>
      <c r="K17" s="378">
        <f t="shared" si="0"/>
        <v>299235609</v>
      </c>
      <c r="L17" s="217"/>
    </row>
    <row r="18" spans="1:12" ht="14.4" customHeight="1">
      <c r="A18" s="374"/>
      <c r="B18" s="640" t="s">
        <v>394</v>
      </c>
      <c r="C18" s="388"/>
      <c r="D18" s="389"/>
      <c r="E18" s="386"/>
      <c r="F18" s="380">
        <v>80790138</v>
      </c>
      <c r="G18" s="389"/>
      <c r="H18" s="393"/>
      <c r="I18" s="380"/>
      <c r="J18" s="393"/>
      <c r="K18" s="385">
        <f t="shared" si="0"/>
        <v>80790138</v>
      </c>
      <c r="L18" s="217"/>
    </row>
    <row r="19" spans="1:12" ht="17.399999999999999" customHeight="1">
      <c r="A19" s="374"/>
      <c r="B19" s="721" t="s">
        <v>784</v>
      </c>
      <c r="C19" s="388"/>
      <c r="D19" s="389"/>
      <c r="E19" s="380">
        <v>74808902</v>
      </c>
      <c r="F19" s="380">
        <v>143636569</v>
      </c>
      <c r="G19" s="380"/>
      <c r="H19" s="380"/>
      <c r="I19" s="380"/>
      <c r="J19" s="393"/>
      <c r="K19" s="385">
        <f t="shared" si="0"/>
        <v>218445471</v>
      </c>
      <c r="L19" s="217"/>
    </row>
    <row r="20" spans="1:12" ht="31.5" customHeight="1">
      <c r="A20" s="379"/>
      <c r="B20" s="592" t="s">
        <v>32</v>
      </c>
      <c r="C20" s="376"/>
      <c r="D20" s="376"/>
      <c r="E20" s="376"/>
      <c r="F20" s="376">
        <f>SUM(F21:F22)</f>
        <v>94790254</v>
      </c>
      <c r="G20" s="377"/>
      <c r="H20" s="377"/>
      <c r="I20" s="377"/>
      <c r="J20" s="377"/>
      <c r="K20" s="378">
        <f t="shared" si="0"/>
        <v>94790254</v>
      </c>
      <c r="L20" s="217"/>
    </row>
    <row r="21" spans="1:12" ht="14.4" customHeight="1">
      <c r="A21" s="379"/>
      <c r="B21" s="641" t="s">
        <v>266</v>
      </c>
      <c r="C21" s="394"/>
      <c r="D21" s="384"/>
      <c r="E21" s="384"/>
      <c r="F21" s="393">
        <v>39482026</v>
      </c>
      <c r="G21" s="380"/>
      <c r="H21" s="380"/>
      <c r="I21" s="380"/>
      <c r="J21" s="380"/>
      <c r="K21" s="385">
        <f t="shared" si="0"/>
        <v>39482026</v>
      </c>
      <c r="L21" s="217"/>
    </row>
    <row r="22" spans="1:12" ht="14.4" customHeight="1">
      <c r="A22" s="379"/>
      <c r="B22" s="641" t="s">
        <v>267</v>
      </c>
      <c r="C22" s="394"/>
      <c r="D22" s="384"/>
      <c r="E22" s="384"/>
      <c r="F22" s="393">
        <v>55308228</v>
      </c>
      <c r="G22" s="380"/>
      <c r="H22" s="380"/>
      <c r="I22" s="380"/>
      <c r="J22" s="380"/>
      <c r="K22" s="385">
        <f t="shared" si="0"/>
        <v>55308228</v>
      </c>
      <c r="L22" s="217"/>
    </row>
    <row r="23" spans="1:12" ht="28.8" customHeight="1">
      <c r="A23" s="379"/>
      <c r="B23" s="592" t="s">
        <v>255</v>
      </c>
      <c r="C23" s="456"/>
      <c r="D23" s="456">
        <v>27391584</v>
      </c>
      <c r="E23" s="377">
        <v>28346971</v>
      </c>
      <c r="F23" s="377">
        <v>2080000</v>
      </c>
      <c r="G23" s="377">
        <v>33728298</v>
      </c>
      <c r="H23" s="376">
        <v>39032500</v>
      </c>
      <c r="I23" s="376"/>
      <c r="J23" s="377"/>
      <c r="K23" s="378">
        <f t="shared" si="0"/>
        <v>130579353</v>
      </c>
      <c r="L23" s="217"/>
    </row>
    <row r="24" spans="1:12" ht="34.950000000000003" customHeight="1">
      <c r="A24" s="379"/>
      <c r="B24" s="639" t="s">
        <v>265</v>
      </c>
      <c r="C24" s="395"/>
      <c r="D24" s="380"/>
      <c r="E24" s="380"/>
      <c r="F24" s="377">
        <v>42247000</v>
      </c>
      <c r="G24" s="377"/>
      <c r="H24" s="376">
        <v>185309499</v>
      </c>
      <c r="I24" s="377"/>
      <c r="J24" s="377"/>
      <c r="K24" s="378">
        <f>SUM(C24:J24)</f>
        <v>227556499</v>
      </c>
      <c r="L24" s="217"/>
    </row>
    <row r="25" spans="1:12" ht="19.2" customHeight="1">
      <c r="A25" s="379"/>
      <c r="B25" s="594" t="s">
        <v>29</v>
      </c>
      <c r="C25" s="595"/>
      <c r="D25" s="377"/>
      <c r="E25" s="377"/>
      <c r="F25" s="377">
        <f>SUM(F26:F39)</f>
        <v>1752001363</v>
      </c>
      <c r="G25" s="377"/>
      <c r="H25" s="377">
        <f>SUM(H26:H39)</f>
        <v>110400000</v>
      </c>
      <c r="I25" s="377">
        <f>SUM(I26:I39)</f>
        <v>174831487</v>
      </c>
      <c r="J25" s="377"/>
      <c r="K25" s="378">
        <f>SUM(C25:J25)</f>
        <v>2037232850</v>
      </c>
      <c r="L25" s="217"/>
    </row>
    <row r="26" spans="1:12" ht="18" customHeight="1">
      <c r="A26" s="379"/>
      <c r="B26" s="593" t="s">
        <v>560</v>
      </c>
      <c r="C26" s="396"/>
      <c r="D26" s="382"/>
      <c r="E26" s="382"/>
      <c r="F26" s="393">
        <v>111992096</v>
      </c>
      <c r="G26" s="393"/>
      <c r="H26" s="393"/>
      <c r="I26" s="393"/>
      <c r="J26" s="393"/>
      <c r="K26" s="385">
        <f t="shared" ref="K26:K39" si="1">SUM(C26:J26)</f>
        <v>111992096</v>
      </c>
      <c r="L26" s="217"/>
    </row>
    <row r="27" spans="1:12" ht="18" customHeight="1">
      <c r="A27" s="379"/>
      <c r="B27" s="593" t="s">
        <v>389</v>
      </c>
      <c r="C27" s="396"/>
      <c r="D27" s="382"/>
      <c r="E27" s="382"/>
      <c r="F27" s="393">
        <v>80784223</v>
      </c>
      <c r="G27" s="393"/>
      <c r="H27" s="393"/>
      <c r="I27" s="393"/>
      <c r="J27" s="393"/>
      <c r="K27" s="385">
        <f t="shared" si="1"/>
        <v>80784223</v>
      </c>
      <c r="L27" s="217"/>
    </row>
    <row r="28" spans="1:12" ht="18" customHeight="1">
      <c r="A28" s="379"/>
      <c r="B28" s="593" t="s">
        <v>561</v>
      </c>
      <c r="C28" s="396"/>
      <c r="D28" s="382"/>
      <c r="E28" s="382"/>
      <c r="F28" s="393">
        <v>193483705</v>
      </c>
      <c r="G28" s="393"/>
      <c r="H28" s="393"/>
      <c r="I28" s="393"/>
      <c r="J28" s="393"/>
      <c r="K28" s="385">
        <f t="shared" si="1"/>
        <v>193483705</v>
      </c>
      <c r="L28" s="217"/>
    </row>
    <row r="29" spans="1:12" ht="18" customHeight="1">
      <c r="A29" s="379"/>
      <c r="B29" s="593" t="s">
        <v>387</v>
      </c>
      <c r="C29" s="396"/>
      <c r="D29" s="382"/>
      <c r="E29" s="382"/>
      <c r="F29" s="393">
        <v>550630872</v>
      </c>
      <c r="G29" s="393"/>
      <c r="H29" s="393"/>
      <c r="I29" s="393"/>
      <c r="J29" s="393"/>
      <c r="K29" s="385">
        <f t="shared" si="1"/>
        <v>550630872</v>
      </c>
      <c r="L29" s="217"/>
    </row>
    <row r="30" spans="1:12" ht="18" customHeight="1">
      <c r="A30" s="379"/>
      <c r="B30" s="593" t="s">
        <v>388</v>
      </c>
      <c r="C30" s="396"/>
      <c r="D30" s="382"/>
      <c r="E30" s="382"/>
      <c r="F30" s="393">
        <v>315140939</v>
      </c>
      <c r="G30" s="393"/>
      <c r="H30" s="393"/>
      <c r="I30" s="393"/>
      <c r="J30" s="393"/>
      <c r="K30" s="385">
        <f t="shared" si="1"/>
        <v>315140939</v>
      </c>
      <c r="L30" s="217"/>
    </row>
    <row r="31" spans="1:12" ht="18" customHeight="1">
      <c r="A31" s="379"/>
      <c r="B31" s="593" t="s">
        <v>390</v>
      </c>
      <c r="C31" s="396"/>
      <c r="D31" s="382"/>
      <c r="E31" s="382"/>
      <c r="F31" s="393"/>
      <c r="G31" s="393"/>
      <c r="H31" s="393"/>
      <c r="I31" s="393">
        <v>4224132</v>
      </c>
      <c r="J31" s="393"/>
      <c r="K31" s="385">
        <f t="shared" si="1"/>
        <v>4224132</v>
      </c>
      <c r="L31" s="217"/>
    </row>
    <row r="32" spans="1:12" ht="18" customHeight="1">
      <c r="A32" s="379"/>
      <c r="B32" s="593" t="s">
        <v>391</v>
      </c>
      <c r="C32" s="396"/>
      <c r="D32" s="382"/>
      <c r="E32" s="382"/>
      <c r="F32" s="393">
        <v>250000000</v>
      </c>
      <c r="G32" s="393"/>
      <c r="H32" s="393"/>
      <c r="I32" s="393"/>
      <c r="J32" s="393"/>
      <c r="K32" s="385">
        <f t="shared" si="1"/>
        <v>250000000</v>
      </c>
      <c r="L32" s="217"/>
    </row>
    <row r="33" spans="1:12" ht="18" customHeight="1">
      <c r="A33" s="379"/>
      <c r="B33" s="593" t="s">
        <v>392</v>
      </c>
      <c r="C33" s="396"/>
      <c r="D33" s="382"/>
      <c r="E33" s="382"/>
      <c r="F33" s="393">
        <v>54949078</v>
      </c>
      <c r="G33" s="393"/>
      <c r="H33" s="393"/>
      <c r="I33" s="393"/>
      <c r="J33" s="393"/>
      <c r="K33" s="385">
        <f t="shared" si="1"/>
        <v>54949078</v>
      </c>
      <c r="L33" s="217"/>
    </row>
    <row r="34" spans="1:12" ht="18" customHeight="1">
      <c r="A34" s="379"/>
      <c r="B34" s="593" t="s">
        <v>785</v>
      </c>
      <c r="C34" s="396"/>
      <c r="D34" s="382"/>
      <c r="E34" s="382"/>
      <c r="F34" s="393">
        <v>47877792</v>
      </c>
      <c r="G34" s="393"/>
      <c r="H34" s="393"/>
      <c r="I34" s="393"/>
      <c r="J34" s="393"/>
      <c r="K34" s="385">
        <f t="shared" si="1"/>
        <v>47877792</v>
      </c>
      <c r="L34" s="217"/>
    </row>
    <row r="35" spans="1:12" ht="25.2" customHeight="1">
      <c r="A35" s="379"/>
      <c r="B35" s="593" t="s">
        <v>753</v>
      </c>
      <c r="C35" s="396"/>
      <c r="D35" s="382"/>
      <c r="E35" s="382"/>
      <c r="F35" s="393">
        <v>7142658</v>
      </c>
      <c r="G35" s="393"/>
      <c r="H35" s="393"/>
      <c r="I35" s="393"/>
      <c r="J35" s="393"/>
      <c r="K35" s="385">
        <f t="shared" si="1"/>
        <v>7142658</v>
      </c>
      <c r="L35" s="217"/>
    </row>
    <row r="36" spans="1:12" ht="18" customHeight="1">
      <c r="A36" s="379"/>
      <c r="B36" s="593" t="s">
        <v>754</v>
      </c>
      <c r="C36" s="396"/>
      <c r="D36" s="382"/>
      <c r="E36" s="382"/>
      <c r="F36" s="393">
        <v>20000000</v>
      </c>
      <c r="G36" s="393"/>
      <c r="H36" s="393"/>
      <c r="I36" s="393">
        <v>37007355</v>
      </c>
      <c r="J36" s="393"/>
      <c r="K36" s="385">
        <f t="shared" si="1"/>
        <v>57007355</v>
      </c>
      <c r="L36" s="217"/>
    </row>
    <row r="37" spans="1:12" ht="18" customHeight="1">
      <c r="A37" s="379"/>
      <c r="B37" s="593" t="s">
        <v>786</v>
      </c>
      <c r="C37" s="396"/>
      <c r="D37" s="382"/>
      <c r="E37" s="382"/>
      <c r="F37" s="393"/>
      <c r="G37" s="393"/>
      <c r="H37" s="393"/>
      <c r="I37" s="393">
        <v>58000000</v>
      </c>
      <c r="J37" s="393"/>
      <c r="K37" s="385">
        <f t="shared" si="1"/>
        <v>58000000</v>
      </c>
      <c r="L37" s="217"/>
    </row>
    <row r="38" spans="1:12" ht="18" customHeight="1">
      <c r="A38" s="379"/>
      <c r="B38" s="593" t="s">
        <v>755</v>
      </c>
      <c r="C38" s="396"/>
      <c r="D38" s="382"/>
      <c r="E38" s="382"/>
      <c r="F38" s="393"/>
      <c r="G38" s="393"/>
      <c r="H38" s="393"/>
      <c r="I38" s="393">
        <v>18000000</v>
      </c>
      <c r="J38" s="393"/>
      <c r="K38" s="385">
        <f t="shared" si="1"/>
        <v>18000000</v>
      </c>
      <c r="L38" s="217"/>
    </row>
    <row r="39" spans="1:12" ht="27" customHeight="1">
      <c r="A39" s="379"/>
      <c r="B39" s="593" t="s">
        <v>393</v>
      </c>
      <c r="C39" s="396"/>
      <c r="D39" s="382"/>
      <c r="E39" s="382"/>
      <c r="F39" s="596">
        <v>120000000</v>
      </c>
      <c r="G39" s="596"/>
      <c r="H39" s="596">
        <v>110400000</v>
      </c>
      <c r="I39" s="596">
        <v>57600000</v>
      </c>
      <c r="J39" s="596"/>
      <c r="K39" s="385">
        <f t="shared" si="1"/>
        <v>288000000</v>
      </c>
      <c r="L39" s="217"/>
    </row>
    <row r="40" spans="1:12" ht="6.75" customHeight="1" thickBot="1">
      <c r="A40" s="397"/>
      <c r="B40" s="398"/>
      <c r="C40" s="399"/>
      <c r="D40" s="400"/>
      <c r="E40" s="400"/>
      <c r="F40" s="400"/>
      <c r="G40" s="400"/>
      <c r="H40" s="400"/>
      <c r="I40" s="400"/>
      <c r="J40" s="400"/>
      <c r="K40" s="401"/>
    </row>
    <row r="41" spans="1:12" ht="4.5" customHeight="1" thickTop="1" thickBot="1">
      <c r="A41" s="402"/>
      <c r="B41" s="392"/>
      <c r="C41" s="395"/>
      <c r="D41" s="395"/>
      <c r="E41" s="395"/>
      <c r="F41" s="395"/>
      <c r="G41" s="395"/>
      <c r="H41" s="395"/>
      <c r="I41" s="395"/>
      <c r="J41" s="395"/>
      <c r="K41" s="395"/>
    </row>
    <row r="42" spans="1:12" ht="5.25" customHeight="1" thickTop="1">
      <c r="A42" s="403"/>
      <c r="B42" s="404"/>
      <c r="C42" s="405"/>
      <c r="D42" s="405"/>
      <c r="E42" s="405"/>
      <c r="F42" s="405"/>
      <c r="G42" s="405"/>
      <c r="H42" s="405"/>
      <c r="I42" s="405"/>
      <c r="J42" s="405"/>
      <c r="K42" s="406"/>
    </row>
    <row r="43" spans="1:12" ht="12.75" customHeight="1">
      <c r="A43" s="407"/>
      <c r="B43" s="408" t="s">
        <v>14</v>
      </c>
      <c r="C43" s="409">
        <f t="shared" ref="C43:K43" si="2">C25+C24+C23+C20+C17+C16+C13+C12+C11</f>
        <v>4001492251</v>
      </c>
      <c r="D43" s="409">
        <f t="shared" si="2"/>
        <v>46807079</v>
      </c>
      <c r="E43" s="409">
        <f t="shared" si="2"/>
        <v>173382922</v>
      </c>
      <c r="F43" s="409">
        <f t="shared" si="2"/>
        <v>3636414787</v>
      </c>
      <c r="G43" s="409">
        <f t="shared" si="2"/>
        <v>33728298</v>
      </c>
      <c r="H43" s="409">
        <f t="shared" si="2"/>
        <v>363059549</v>
      </c>
      <c r="I43" s="409">
        <f t="shared" si="2"/>
        <v>1300952888</v>
      </c>
      <c r="J43" s="409">
        <f t="shared" si="2"/>
        <v>0</v>
      </c>
      <c r="K43" s="410">
        <f t="shared" si="2"/>
        <v>9555837774</v>
      </c>
    </row>
    <row r="44" spans="1:12" ht="4.5" customHeight="1" thickBot="1">
      <c r="A44" s="411"/>
      <c r="B44" s="412"/>
      <c r="C44" s="413"/>
      <c r="D44" s="413"/>
      <c r="E44" s="413"/>
      <c r="F44" s="413"/>
      <c r="G44" s="413"/>
      <c r="H44" s="413"/>
      <c r="I44" s="413"/>
      <c r="J44" s="413"/>
      <c r="K44" s="414"/>
    </row>
    <row r="45" spans="1:12" ht="12.75" customHeight="1" thickTop="1">
      <c r="A45" s="415"/>
      <c r="B45" s="416"/>
      <c r="C45" s="416"/>
      <c r="D45" s="416"/>
      <c r="E45" s="416"/>
      <c r="F45" s="416"/>
      <c r="G45" s="416"/>
      <c r="H45" s="416"/>
      <c r="I45" s="416"/>
      <c r="J45" s="416"/>
      <c r="K45" s="417"/>
    </row>
    <row r="46" spans="1:12" ht="15" customHeight="1">
      <c r="A46" s="240"/>
      <c r="B46" s="416" t="s">
        <v>300</v>
      </c>
      <c r="K46" s="217"/>
    </row>
    <row r="47" spans="1:12" ht="12.75" customHeight="1">
      <c r="A47" s="240"/>
      <c r="K47" s="217"/>
    </row>
    <row r="48" spans="1:12" ht="12.75" customHeight="1">
      <c r="A48" s="240"/>
      <c r="K48" s="217"/>
    </row>
    <row r="49" spans="1:11" ht="12.75" customHeight="1">
      <c r="A49" s="240"/>
      <c r="K49" s="217"/>
    </row>
    <row r="50" spans="1:11" ht="12.75" customHeight="1">
      <c r="A50" s="240"/>
      <c r="D50" s="217"/>
      <c r="K50" s="217"/>
    </row>
    <row r="51" spans="1:11" ht="12.75" customHeight="1">
      <c r="A51" s="240"/>
      <c r="K51" s="217"/>
    </row>
    <row r="52" spans="1:11" ht="12.75" customHeight="1">
      <c r="A52" s="240"/>
      <c r="K52" s="217"/>
    </row>
    <row r="53" spans="1:11" ht="12.75" customHeight="1">
      <c r="A53" s="240"/>
      <c r="K53" s="217"/>
    </row>
    <row r="54" spans="1:11" ht="12.75" customHeight="1">
      <c r="A54" s="240"/>
      <c r="K54" s="217"/>
    </row>
    <row r="55" spans="1:11" ht="12.75" customHeight="1">
      <c r="A55" s="240"/>
      <c r="K55" s="217"/>
    </row>
    <row r="56" spans="1:11" ht="12.75" customHeight="1">
      <c r="A56" s="240"/>
      <c r="K56" s="217"/>
    </row>
    <row r="57" spans="1:11" ht="12.75" customHeight="1">
      <c r="K57" s="217"/>
    </row>
    <row r="58" spans="1:11" ht="12.75" customHeight="1">
      <c r="K58" s="217"/>
    </row>
    <row r="59" spans="1:11" ht="12.75" customHeight="1">
      <c r="K59" s="217"/>
    </row>
    <row r="60" spans="1:11" ht="12.75" customHeight="1">
      <c r="K60" s="217"/>
    </row>
    <row r="61" spans="1:11" ht="12.75" customHeight="1">
      <c r="K61" s="217"/>
    </row>
    <row r="62" spans="1:11" ht="12.75" customHeight="1">
      <c r="K62" s="217"/>
    </row>
    <row r="63" spans="1:11" ht="12.75" customHeight="1"/>
    <row r="64" spans="1:11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5.6"/>
    <row r="77" ht="15.6"/>
    <row r="78" ht="15.6"/>
    <row r="79" ht="15.6"/>
    <row r="80" ht="15.6"/>
    <row r="81" ht="15.6"/>
    <row r="82" ht="15.6"/>
    <row r="83" ht="15.6"/>
    <row r="84" ht="15.6"/>
    <row r="85" ht="15.6"/>
    <row r="86" ht="15.6"/>
    <row r="87" ht="15.6"/>
    <row r="88" ht="15.6"/>
    <row r="89" ht="15.6"/>
    <row r="90" ht="15.6"/>
    <row r="91" ht="15.6"/>
    <row r="92" ht="15.6"/>
    <row r="93" ht="15.6"/>
    <row r="94" ht="15.6"/>
    <row r="95" ht="15.6"/>
    <row r="96" ht="15.6"/>
    <row r="97" ht="15.6"/>
    <row r="98" ht="15.6"/>
    <row r="99" ht="15.6"/>
    <row r="100" ht="15.6"/>
    <row r="101" ht="15.6"/>
    <row r="102" ht="15.6"/>
    <row r="103" ht="15.6"/>
    <row r="104" ht="15.6"/>
    <row r="105" ht="15.6"/>
    <row r="106" ht="15.6"/>
  </sheetData>
  <mergeCells count="8">
    <mergeCell ref="A7:B8"/>
    <mergeCell ref="C7:J7"/>
    <mergeCell ref="K7:K8"/>
    <mergeCell ref="A1:K1"/>
    <mergeCell ref="A2:K2"/>
    <mergeCell ref="A3:K3"/>
    <mergeCell ref="A4:K4"/>
    <mergeCell ref="A5:K5"/>
  </mergeCells>
  <printOptions horizontalCentered="1"/>
  <pageMargins left="0" right="0" top="0" bottom="0.19685039370078741" header="0.23622047244094491" footer="0.19685039370078741"/>
  <pageSetup scale="70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zoomScale="110" zoomScaleNormal="110" workbookViewId="0">
      <selection activeCell="H12" sqref="H12"/>
    </sheetView>
  </sheetViews>
  <sheetFormatPr baseColWidth="10" defaultColWidth="11.44140625" defaultRowHeight="13.2"/>
  <cols>
    <col min="1" max="1" width="26" style="243" customWidth="1"/>
    <col min="2" max="4" width="14.6640625" style="243" customWidth="1"/>
    <col min="5" max="5" width="15.6640625" style="243" customWidth="1"/>
    <col min="6" max="6" width="14.88671875" style="243" customWidth="1"/>
    <col min="7" max="16384" width="11.44140625" style="243"/>
  </cols>
  <sheetData>
    <row r="1" spans="1:11" ht="19.8" customHeight="1">
      <c r="A1" s="740" t="s">
        <v>316</v>
      </c>
      <c r="B1" s="740"/>
      <c r="C1" s="740"/>
      <c r="D1" s="740"/>
      <c r="E1" s="740"/>
      <c r="F1" s="740"/>
    </row>
    <row r="2" spans="1:11" ht="16.8">
      <c r="A2" s="739" t="s">
        <v>484</v>
      </c>
      <c r="B2" s="739"/>
      <c r="C2" s="739"/>
      <c r="D2" s="739"/>
      <c r="E2" s="739"/>
      <c r="F2" s="739"/>
      <c r="G2" s="550"/>
      <c r="H2" s="550"/>
      <c r="I2" s="550"/>
      <c r="J2" s="550"/>
      <c r="K2" s="550"/>
    </row>
    <row r="3" spans="1:11" ht="38.25" customHeight="1">
      <c r="A3" s="846"/>
      <c r="B3" s="846"/>
      <c r="C3" s="846"/>
      <c r="D3" s="846"/>
      <c r="E3" s="846"/>
      <c r="F3" s="846"/>
    </row>
    <row r="4" spans="1:11" ht="14.25" customHeight="1">
      <c r="A4" s="741" t="s">
        <v>15</v>
      </c>
      <c r="B4" s="741"/>
      <c r="C4" s="741"/>
      <c r="D4" s="741"/>
      <c r="E4" s="741"/>
      <c r="F4" s="741"/>
    </row>
    <row r="5" spans="1:11" ht="3.75" customHeight="1"/>
    <row r="6" spans="1:11" ht="9.75" customHeight="1" thickBot="1"/>
    <row r="7" spans="1:11" ht="13.8" thickTop="1">
      <c r="A7" s="847" t="s">
        <v>770</v>
      </c>
      <c r="B7" s="691" t="s">
        <v>769</v>
      </c>
      <c r="C7" s="692" t="s">
        <v>769</v>
      </c>
      <c r="D7" s="691" t="s">
        <v>3</v>
      </c>
      <c r="E7" s="693" t="s">
        <v>224</v>
      </c>
      <c r="F7" s="694" t="s">
        <v>3</v>
      </c>
    </row>
    <row r="8" spans="1:11" ht="13.8" thickBot="1">
      <c r="A8" s="848"/>
      <c r="B8" s="695" t="s">
        <v>771</v>
      </c>
      <c r="C8" s="696" t="s">
        <v>772</v>
      </c>
      <c r="D8" s="695" t="s">
        <v>773</v>
      </c>
      <c r="E8" s="697" t="s">
        <v>774</v>
      </c>
      <c r="F8" s="698" t="s">
        <v>775</v>
      </c>
    </row>
    <row r="9" spans="1:11" ht="19.2" customHeight="1" thickTop="1">
      <c r="A9" s="699" t="s">
        <v>314</v>
      </c>
      <c r="B9" s="700">
        <v>155614970.42640001</v>
      </c>
      <c r="C9" s="700">
        <v>97979796.194399998</v>
      </c>
      <c r="D9" s="700">
        <v>253594766.62080002</v>
      </c>
      <c r="E9" s="701">
        <v>34387018.030000001</v>
      </c>
      <c r="F9" s="702">
        <v>287981784.65079999</v>
      </c>
    </row>
    <row r="10" spans="1:11" ht="18" customHeight="1">
      <c r="A10" s="703" t="s">
        <v>776</v>
      </c>
      <c r="B10" s="704">
        <v>18921980.140000001</v>
      </c>
      <c r="C10" s="704">
        <v>11911431.940000001</v>
      </c>
      <c r="D10" s="704">
        <v>30833412.080000002</v>
      </c>
      <c r="E10" s="705">
        <v>13866058.390000001</v>
      </c>
      <c r="F10" s="706">
        <v>44699470.469999999</v>
      </c>
    </row>
    <row r="11" spans="1:11" ht="18" customHeight="1">
      <c r="A11" s="703" t="s">
        <v>102</v>
      </c>
      <c r="B11" s="704">
        <v>15086957.535</v>
      </c>
      <c r="C11" s="704">
        <v>9499195.4850000013</v>
      </c>
      <c r="D11" s="704">
        <v>24586153.020000003</v>
      </c>
      <c r="E11" s="705">
        <v>3416623.67</v>
      </c>
      <c r="F11" s="706">
        <v>28002776.690000005</v>
      </c>
    </row>
    <row r="12" spans="1:11" ht="18" customHeight="1">
      <c r="A12" s="703" t="s">
        <v>101</v>
      </c>
      <c r="B12" s="704">
        <v>6274763.8200000003</v>
      </c>
      <c r="C12" s="704">
        <v>3950777.22</v>
      </c>
      <c r="D12" s="704">
        <v>10225541.040000001</v>
      </c>
      <c r="E12" s="705">
        <v>1294079.67</v>
      </c>
      <c r="F12" s="706">
        <v>11519620.710000001</v>
      </c>
    </row>
    <row r="13" spans="1:11" ht="18" customHeight="1">
      <c r="A13" s="707" t="s">
        <v>315</v>
      </c>
      <c r="B13" s="704">
        <v>4070492.5950000002</v>
      </c>
      <c r="C13" s="704">
        <v>2562902.7450000001</v>
      </c>
      <c r="D13" s="704">
        <v>6633395.3399999999</v>
      </c>
      <c r="E13" s="705">
        <v>265582.51</v>
      </c>
      <c r="F13" s="706">
        <v>6898977.8499999996</v>
      </c>
    </row>
    <row r="14" spans="1:11" ht="18" customHeight="1">
      <c r="A14" s="707" t="s">
        <v>777</v>
      </c>
      <c r="B14" s="704">
        <v>2577849.3000000003</v>
      </c>
      <c r="C14" s="704">
        <v>1623090.3</v>
      </c>
      <c r="D14" s="704">
        <v>4200939.6000000006</v>
      </c>
      <c r="E14" s="705">
        <v>188820.92</v>
      </c>
      <c r="F14" s="706">
        <v>4389760.5200000005</v>
      </c>
    </row>
    <row r="15" spans="1:11" ht="18" customHeight="1">
      <c r="A15" s="707" t="s">
        <v>317</v>
      </c>
      <c r="B15" s="704">
        <v>1215879.7950000002</v>
      </c>
      <c r="C15" s="704">
        <v>765553.94500000007</v>
      </c>
      <c r="D15" s="704">
        <v>1981433.7400000002</v>
      </c>
      <c r="E15" s="705">
        <v>263032.2</v>
      </c>
      <c r="F15" s="706">
        <v>2244465.9400000004</v>
      </c>
    </row>
    <row r="16" spans="1:11" ht="18" customHeight="1">
      <c r="A16" s="707" t="s">
        <v>313</v>
      </c>
      <c r="B16" s="704">
        <v>3438394.2450000001</v>
      </c>
      <c r="C16" s="704">
        <v>2164914.895</v>
      </c>
      <c r="D16" s="704">
        <v>5603309.1400000006</v>
      </c>
      <c r="E16" s="705">
        <v>2988890.89</v>
      </c>
      <c r="F16" s="706">
        <v>8592200.0300000012</v>
      </c>
    </row>
    <row r="17" spans="1:6" ht="18" customHeight="1">
      <c r="A17" s="707" t="s">
        <v>318</v>
      </c>
      <c r="B17" s="704">
        <v>8715168.540000001</v>
      </c>
      <c r="C17" s="704">
        <v>5487328.3400000008</v>
      </c>
      <c r="D17" s="704">
        <v>14202496.880000003</v>
      </c>
      <c r="E17" s="705">
        <v>1641227.35</v>
      </c>
      <c r="F17" s="706">
        <v>15843724.230000002</v>
      </c>
    </row>
    <row r="18" spans="1:6" ht="18" customHeight="1">
      <c r="A18" s="707" t="s">
        <v>319</v>
      </c>
      <c r="B18" s="704">
        <v>1759294.4850000001</v>
      </c>
      <c r="C18" s="704">
        <v>1107703.9350000001</v>
      </c>
      <c r="D18" s="704">
        <v>2866998.42</v>
      </c>
      <c r="E18" s="705">
        <v>254225.81</v>
      </c>
      <c r="F18" s="706">
        <v>3121224.23</v>
      </c>
    </row>
    <row r="19" spans="1:6" ht="18" customHeight="1">
      <c r="A19" s="707" t="s">
        <v>320</v>
      </c>
      <c r="B19" s="704">
        <v>2164688.9550000001</v>
      </c>
      <c r="C19" s="704">
        <v>1362952.3050000002</v>
      </c>
      <c r="D19" s="704">
        <v>3527641.2600000002</v>
      </c>
      <c r="E19" s="705">
        <v>214290.94</v>
      </c>
      <c r="F19" s="706">
        <v>3741932.2</v>
      </c>
    </row>
    <row r="20" spans="1:6" ht="18" customHeight="1">
      <c r="A20" s="707" t="s">
        <v>321</v>
      </c>
      <c r="B20" s="704">
        <v>696519.13500000001</v>
      </c>
      <c r="C20" s="704">
        <v>438549.08500000002</v>
      </c>
      <c r="D20" s="704">
        <v>1135068.22</v>
      </c>
      <c r="E20" s="705">
        <v>6806.71</v>
      </c>
      <c r="F20" s="706">
        <v>1141874.93</v>
      </c>
    </row>
    <row r="21" spans="1:6" ht="18" customHeight="1">
      <c r="A21" s="707" t="s">
        <v>322</v>
      </c>
      <c r="B21" s="704">
        <v>1294877.6100000001</v>
      </c>
      <c r="C21" s="704">
        <v>815293.31</v>
      </c>
      <c r="D21" s="704">
        <v>2110170.92</v>
      </c>
      <c r="E21" s="705">
        <v>20463.560000000001</v>
      </c>
      <c r="F21" s="706">
        <v>2130634.48</v>
      </c>
    </row>
    <row r="22" spans="1:6" ht="18" customHeight="1">
      <c r="A22" s="707" t="s">
        <v>323</v>
      </c>
      <c r="B22" s="704">
        <v>300691.17000000004</v>
      </c>
      <c r="C22" s="704">
        <v>189324.07</v>
      </c>
      <c r="D22" s="704">
        <v>490015.24000000005</v>
      </c>
      <c r="E22" s="705">
        <v>1856.38</v>
      </c>
      <c r="F22" s="706">
        <v>491871.62000000005</v>
      </c>
    </row>
    <row r="23" spans="1:6" ht="18" customHeight="1">
      <c r="A23" s="707" t="s">
        <v>324</v>
      </c>
      <c r="B23" s="704">
        <v>87000.609599999996</v>
      </c>
      <c r="C23" s="704">
        <v>54778.161599999999</v>
      </c>
      <c r="D23" s="704">
        <v>141778.77119999999</v>
      </c>
      <c r="E23" s="705">
        <v>5438.86</v>
      </c>
      <c r="F23" s="706">
        <v>147217.63119999997</v>
      </c>
    </row>
    <row r="24" spans="1:6" ht="18" customHeight="1">
      <c r="A24" s="703" t="s">
        <v>325</v>
      </c>
      <c r="B24" s="704">
        <v>1087775.3250000002</v>
      </c>
      <c r="C24" s="704">
        <v>684895.57500000007</v>
      </c>
      <c r="D24" s="704">
        <v>1772670.9000000004</v>
      </c>
      <c r="E24" s="705">
        <v>186043.68</v>
      </c>
      <c r="F24" s="706">
        <v>1958714.5800000003</v>
      </c>
    </row>
    <row r="25" spans="1:6" ht="18" customHeight="1">
      <c r="A25" s="703" t="s">
        <v>778</v>
      </c>
      <c r="B25" s="704">
        <v>2149827.9660000005</v>
      </c>
      <c r="C25" s="704">
        <v>1353595.3860000002</v>
      </c>
      <c r="D25" s="704">
        <v>3503423.3520000009</v>
      </c>
      <c r="E25" s="705">
        <v>136853.13</v>
      </c>
      <c r="F25" s="706">
        <v>3640276.4820000008</v>
      </c>
    </row>
    <row r="26" spans="1:6" ht="18" customHeight="1">
      <c r="A26" s="703" t="s">
        <v>779</v>
      </c>
      <c r="B26" s="704"/>
      <c r="C26" s="704"/>
      <c r="D26" s="704"/>
      <c r="E26" s="705">
        <v>214141.48</v>
      </c>
      <c r="F26" s="706">
        <v>214141.48</v>
      </c>
    </row>
    <row r="27" spans="1:6" ht="18" customHeight="1">
      <c r="A27" s="708" t="s">
        <v>780</v>
      </c>
      <c r="B27" s="709">
        <v>225457131.65199998</v>
      </c>
      <c r="C27" s="709">
        <v>141952082.89199999</v>
      </c>
      <c r="D27" s="709">
        <v>367409214.54399997</v>
      </c>
      <c r="E27" s="710">
        <v>59351454.180000015</v>
      </c>
      <c r="F27" s="711">
        <v>426760668.7240001</v>
      </c>
    </row>
    <row r="28" spans="1:6" ht="18" customHeight="1">
      <c r="A28" s="703" t="s">
        <v>326</v>
      </c>
      <c r="B28" s="704">
        <v>5185444.1975999987</v>
      </c>
      <c r="C28" s="704">
        <v>2304641.8655999992</v>
      </c>
      <c r="D28" s="704">
        <v>7490086.0631999979</v>
      </c>
      <c r="E28" s="712"/>
      <c r="F28" s="706">
        <v>7490086.0631999979</v>
      </c>
    </row>
    <row r="29" spans="1:6" ht="18" customHeight="1">
      <c r="A29" s="703" t="s">
        <v>781</v>
      </c>
      <c r="B29" s="704">
        <v>0</v>
      </c>
      <c r="C29" s="704">
        <v>12759382.799999999</v>
      </c>
      <c r="D29" s="704">
        <v>12759382.799999999</v>
      </c>
      <c r="E29" s="712">
        <v>7173913.4800000004</v>
      </c>
      <c r="F29" s="706">
        <v>19933296.280000001</v>
      </c>
    </row>
    <row r="30" spans="1:6" ht="18" customHeight="1" thickBot="1">
      <c r="A30" s="713" t="s">
        <v>782</v>
      </c>
      <c r="B30" s="714">
        <v>5185444.1975999987</v>
      </c>
      <c r="C30" s="714">
        <v>15064024.665599998</v>
      </c>
      <c r="D30" s="714">
        <v>20249468.863199998</v>
      </c>
      <c r="E30" s="715">
        <v>7173913.4800000004</v>
      </c>
      <c r="F30" s="716">
        <v>27423382.343199998</v>
      </c>
    </row>
    <row r="31" spans="1:6" ht="19.8" customHeight="1" thickTop="1" thickBot="1">
      <c r="A31" s="717" t="s">
        <v>3</v>
      </c>
      <c r="B31" s="718">
        <v>230642575.84959999</v>
      </c>
      <c r="C31" s="718">
        <v>157016107.55759999</v>
      </c>
      <c r="D31" s="719">
        <v>387658683.40719998</v>
      </c>
      <c r="E31" s="718">
        <v>66525367.660000011</v>
      </c>
      <c r="F31" s="720">
        <v>454184051.06720006</v>
      </c>
    </row>
    <row r="32" spans="1:6" ht="13.8" thickTop="1"/>
  </sheetData>
  <mergeCells count="5">
    <mergeCell ref="A1:F1"/>
    <mergeCell ref="A3:F3"/>
    <mergeCell ref="A4:F4"/>
    <mergeCell ref="A2:F2"/>
    <mergeCell ref="A7:A8"/>
  </mergeCells>
  <printOptions horizontalCentered="1"/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topLeftCell="A11" zoomScale="110" zoomScaleNormal="110" workbookViewId="0">
      <selection activeCell="C45" sqref="C45"/>
    </sheetView>
  </sheetViews>
  <sheetFormatPr baseColWidth="10" defaultColWidth="11.44140625" defaultRowHeight="13.2"/>
  <cols>
    <col min="1" max="1" width="75.44140625" style="243" customWidth="1"/>
    <col min="2" max="2" width="15.6640625" style="243" customWidth="1"/>
    <col min="3" max="3" width="16.109375" style="243" customWidth="1"/>
    <col min="4" max="4" width="15.33203125" style="243" customWidth="1"/>
    <col min="5" max="16384" width="11.44140625" style="243"/>
  </cols>
  <sheetData>
    <row r="1" spans="1:6" ht="15.6">
      <c r="A1" s="740" t="s">
        <v>312</v>
      </c>
      <c r="B1" s="740"/>
      <c r="C1" s="740"/>
      <c r="D1" s="740"/>
    </row>
    <row r="2" spans="1:6" ht="16.8">
      <c r="A2" s="739" t="s">
        <v>484</v>
      </c>
      <c r="B2" s="739"/>
      <c r="C2" s="739"/>
      <c r="D2" s="739"/>
      <c r="E2" s="549"/>
      <c r="F2" s="549"/>
    </row>
    <row r="3" spans="1:6" ht="36.75" customHeight="1">
      <c r="A3" s="846"/>
      <c r="B3" s="846"/>
      <c r="C3" s="846"/>
      <c r="D3" s="846"/>
    </row>
    <row r="4" spans="1:6" ht="14.25" customHeight="1">
      <c r="A4" s="741" t="s">
        <v>15</v>
      </c>
      <c r="B4" s="741"/>
      <c r="C4" s="741"/>
      <c r="D4" s="741"/>
    </row>
    <row r="5" spans="1:6" ht="3.75" customHeight="1"/>
    <row r="6" spans="1:6" ht="9.75" customHeight="1" thickBot="1"/>
    <row r="7" spans="1:6" ht="31.5" customHeight="1" thickTop="1" thickBot="1">
      <c r="A7" s="289" t="s">
        <v>129</v>
      </c>
      <c r="B7" s="289" t="s">
        <v>327</v>
      </c>
      <c r="C7" s="289" t="s">
        <v>328</v>
      </c>
      <c r="D7" s="368" t="s">
        <v>3</v>
      </c>
    </row>
    <row r="8" spans="1:6" ht="20.100000000000001" hidden="1" customHeight="1">
      <c r="A8" s="538" t="s">
        <v>329</v>
      </c>
      <c r="B8" s="540"/>
      <c r="C8" s="540"/>
      <c r="D8" s="297">
        <f t="shared" ref="D8:D25" si="0">SUM(B8:C8)</f>
        <v>0</v>
      </c>
    </row>
    <row r="9" spans="1:6" ht="20.100000000000001" hidden="1" customHeight="1">
      <c r="A9" s="539" t="s">
        <v>330</v>
      </c>
      <c r="B9" s="540"/>
      <c r="C9" s="540"/>
      <c r="D9" s="297">
        <f t="shared" si="0"/>
        <v>0</v>
      </c>
    </row>
    <row r="10" spans="1:6" ht="20.100000000000001" hidden="1" customHeight="1">
      <c r="A10" s="539" t="s">
        <v>331</v>
      </c>
      <c r="B10" s="540"/>
      <c r="C10" s="540"/>
      <c r="D10" s="297">
        <f t="shared" si="0"/>
        <v>0</v>
      </c>
    </row>
    <row r="11" spans="1:6" ht="17.100000000000001" customHeight="1" thickTop="1">
      <c r="A11" s="539" t="s">
        <v>406</v>
      </c>
      <c r="B11" s="736">
        <v>111992096</v>
      </c>
      <c r="C11" s="736">
        <v>111992096</v>
      </c>
      <c r="D11" s="737">
        <f t="shared" si="0"/>
        <v>223984192</v>
      </c>
    </row>
    <row r="12" spans="1:6" ht="17.100000000000001" customHeight="1">
      <c r="A12" s="539" t="s">
        <v>401</v>
      </c>
      <c r="B12" s="736">
        <v>53856149</v>
      </c>
      <c r="C12" s="736">
        <v>80784223</v>
      </c>
      <c r="D12" s="737">
        <f t="shared" si="0"/>
        <v>134640372</v>
      </c>
    </row>
    <row r="13" spans="1:6" ht="17.100000000000001" customHeight="1">
      <c r="A13" s="538" t="s">
        <v>402</v>
      </c>
      <c r="B13" s="736">
        <v>193483705</v>
      </c>
      <c r="C13" s="736">
        <v>193483705</v>
      </c>
      <c r="D13" s="737">
        <f t="shared" si="0"/>
        <v>386967410</v>
      </c>
    </row>
    <row r="14" spans="1:6" ht="17.100000000000001" customHeight="1">
      <c r="A14" s="538" t="s">
        <v>403</v>
      </c>
      <c r="B14" s="736">
        <v>35061901</v>
      </c>
      <c r="C14" s="736">
        <v>35061901</v>
      </c>
      <c r="D14" s="737">
        <f t="shared" si="0"/>
        <v>70123802</v>
      </c>
    </row>
    <row r="15" spans="1:6" ht="17.100000000000001" customHeight="1">
      <c r="A15" s="538" t="s">
        <v>404</v>
      </c>
      <c r="B15" s="736">
        <v>22611152</v>
      </c>
      <c r="C15" s="736">
        <v>22611152</v>
      </c>
      <c r="D15" s="737">
        <f t="shared" si="0"/>
        <v>45222304</v>
      </c>
    </row>
    <row r="16" spans="1:6" ht="17.100000000000001" customHeight="1">
      <c r="A16" s="538" t="s">
        <v>405</v>
      </c>
      <c r="B16" s="736">
        <v>18352309</v>
      </c>
      <c r="C16" s="736">
        <v>18352309</v>
      </c>
      <c r="D16" s="737">
        <f t="shared" si="0"/>
        <v>36704618</v>
      </c>
    </row>
    <row r="17" spans="1:8" ht="17.100000000000001" customHeight="1">
      <c r="A17" s="538" t="s">
        <v>424</v>
      </c>
      <c r="B17" s="736">
        <v>8564127</v>
      </c>
      <c r="C17" s="736">
        <v>8564127</v>
      </c>
      <c r="D17" s="737">
        <f t="shared" si="0"/>
        <v>17128254</v>
      </c>
    </row>
    <row r="18" spans="1:8" ht="17.100000000000001" customHeight="1">
      <c r="A18" s="539" t="s">
        <v>421</v>
      </c>
      <c r="B18" s="736">
        <v>227151852</v>
      </c>
      <c r="C18" s="736">
        <v>550630872</v>
      </c>
      <c r="D18" s="737">
        <f t="shared" si="0"/>
        <v>777782724</v>
      </c>
    </row>
    <row r="19" spans="1:8" ht="17.100000000000001" customHeight="1">
      <c r="A19" s="539" t="s">
        <v>422</v>
      </c>
      <c r="B19" s="736">
        <v>168175392</v>
      </c>
      <c r="C19" s="736">
        <v>315140939</v>
      </c>
      <c r="D19" s="737">
        <f t="shared" si="0"/>
        <v>483316331</v>
      </c>
    </row>
    <row r="20" spans="1:8" ht="17.100000000000001" customHeight="1">
      <c r="A20" s="539" t="s">
        <v>423</v>
      </c>
      <c r="B20" s="736">
        <v>30040517</v>
      </c>
      <c r="C20" s="736">
        <v>30040517</v>
      </c>
      <c r="D20" s="737">
        <f t="shared" si="0"/>
        <v>60081034</v>
      </c>
    </row>
    <row r="21" spans="1:8" ht="17.100000000000001" customHeight="1">
      <c r="A21" s="539" t="s">
        <v>426</v>
      </c>
      <c r="B21" s="736">
        <v>6775707</v>
      </c>
      <c r="C21" s="736">
        <v>6775707</v>
      </c>
      <c r="D21" s="737">
        <f t="shared" si="0"/>
        <v>13551414</v>
      </c>
    </row>
    <row r="22" spans="1:8" ht="17.100000000000001" customHeight="1">
      <c r="A22" s="539" t="s">
        <v>425</v>
      </c>
      <c r="B22" s="736">
        <v>3184629</v>
      </c>
      <c r="C22" s="736">
        <v>3184629</v>
      </c>
      <c r="D22" s="737">
        <f t="shared" si="0"/>
        <v>6369258</v>
      </c>
    </row>
    <row r="23" spans="1:8" ht="17.100000000000001" customHeight="1">
      <c r="A23" s="539" t="s">
        <v>332</v>
      </c>
      <c r="B23" s="736">
        <v>15000000</v>
      </c>
      <c r="C23" s="736">
        <v>250000000</v>
      </c>
      <c r="D23" s="737">
        <f>SUM(B23:C23)</f>
        <v>265000000</v>
      </c>
    </row>
    <row r="24" spans="1:8" ht="17.100000000000001" customHeight="1">
      <c r="A24" s="538" t="s">
        <v>407</v>
      </c>
      <c r="B24" s="736">
        <v>15000000</v>
      </c>
      <c r="C24" s="736">
        <v>24300000</v>
      </c>
      <c r="D24" s="737">
        <f t="shared" si="0"/>
        <v>39300000</v>
      </c>
    </row>
    <row r="25" spans="1:8" ht="17.100000000000001" customHeight="1">
      <c r="A25" s="597" t="s">
        <v>752</v>
      </c>
      <c r="B25" s="736">
        <v>400000</v>
      </c>
      <c r="C25" s="736">
        <v>1322966</v>
      </c>
      <c r="D25" s="737">
        <f t="shared" si="0"/>
        <v>1722966</v>
      </c>
      <c r="F25" s="735"/>
      <c r="G25" s="735"/>
      <c r="H25" s="735"/>
    </row>
    <row r="26" spans="1:8" ht="17.100000000000001" customHeight="1">
      <c r="A26" s="538" t="s">
        <v>409</v>
      </c>
      <c r="B26" s="736">
        <v>5000000</v>
      </c>
      <c r="C26" s="736">
        <v>6666667</v>
      </c>
      <c r="D26" s="737">
        <f t="shared" ref="D26" si="1">SUM(B26:C26)</f>
        <v>11666667</v>
      </c>
      <c r="F26" s="735"/>
      <c r="G26" s="735"/>
      <c r="H26" s="735"/>
    </row>
    <row r="27" spans="1:8" ht="17.100000000000001" customHeight="1">
      <c r="A27" s="597" t="s">
        <v>395</v>
      </c>
      <c r="B27" s="736">
        <v>18068931</v>
      </c>
      <c r="C27" s="736">
        <v>24488022</v>
      </c>
      <c r="D27" s="737">
        <f>SUM(B27:C27)</f>
        <v>42556953</v>
      </c>
      <c r="F27" s="735"/>
      <c r="G27" s="735"/>
      <c r="H27" s="735"/>
    </row>
    <row r="28" spans="1:8" ht="17.100000000000001" customHeight="1">
      <c r="A28" s="539" t="s">
        <v>359</v>
      </c>
      <c r="B28" s="736">
        <v>32644838</v>
      </c>
      <c r="C28" s="736">
        <v>130579353</v>
      </c>
      <c r="D28" s="737">
        <f>SUM(B28:C28)</f>
        <v>163224191</v>
      </c>
      <c r="F28" s="735"/>
      <c r="G28" s="735"/>
      <c r="H28" s="735"/>
    </row>
    <row r="29" spans="1:8" ht="17.100000000000001" customHeight="1">
      <c r="A29" s="538" t="s">
        <v>408</v>
      </c>
      <c r="B29" s="736">
        <v>3677761</v>
      </c>
      <c r="C29" s="736">
        <v>3677761</v>
      </c>
      <c r="D29" s="737">
        <f>SUM(B29:C29)</f>
        <v>7355522</v>
      </c>
      <c r="F29" s="735"/>
      <c r="G29" s="735"/>
      <c r="H29" s="735"/>
    </row>
    <row r="30" spans="1:8" ht="17.100000000000001" customHeight="1">
      <c r="A30" s="538" t="s">
        <v>410</v>
      </c>
      <c r="B30" s="736">
        <v>5000000</v>
      </c>
      <c r="C30" s="736">
        <v>11427018</v>
      </c>
      <c r="D30" s="737">
        <f t="shared" ref="D30" si="2">SUM(B30:C30)</f>
        <v>16427018</v>
      </c>
      <c r="F30" s="735"/>
      <c r="G30" s="735"/>
      <c r="H30" s="735"/>
    </row>
    <row r="31" spans="1:8" ht="17.100000000000001" customHeight="1">
      <c r="A31" s="538" t="s">
        <v>358</v>
      </c>
      <c r="B31" s="736">
        <v>4000000</v>
      </c>
      <c r="C31" s="736">
        <v>2000000</v>
      </c>
      <c r="D31" s="737">
        <f>SUM(B31:C31)</f>
        <v>6000000</v>
      </c>
      <c r="F31" s="735"/>
      <c r="G31" s="735"/>
      <c r="H31" s="735"/>
    </row>
    <row r="32" spans="1:8" ht="17.100000000000001" customHeight="1">
      <c r="A32" s="597" t="s">
        <v>752</v>
      </c>
      <c r="B32" s="736">
        <v>400000</v>
      </c>
      <c r="C32" s="736">
        <v>1322966</v>
      </c>
      <c r="D32" s="737">
        <f t="shared" ref="D32:D43" si="3">SUM(B32:C32)</f>
        <v>1722966</v>
      </c>
      <c r="F32" s="735"/>
      <c r="G32" s="735"/>
      <c r="H32" s="735"/>
    </row>
    <row r="33" spans="1:8" ht="24.6" customHeight="1">
      <c r="A33" s="597" t="s">
        <v>411</v>
      </c>
      <c r="B33" s="736">
        <v>500000</v>
      </c>
      <c r="C33" s="736">
        <v>1620000</v>
      </c>
      <c r="D33" s="737">
        <f t="shared" si="3"/>
        <v>2120000</v>
      </c>
      <c r="F33" s="735"/>
      <c r="G33" s="735"/>
      <c r="H33" s="735"/>
    </row>
    <row r="34" spans="1:8" ht="17.100000000000001" customHeight="1">
      <c r="A34" s="539" t="s">
        <v>413</v>
      </c>
      <c r="B34" s="736">
        <v>504000</v>
      </c>
      <c r="C34" s="736">
        <v>504000</v>
      </c>
      <c r="D34" s="737">
        <f t="shared" si="3"/>
        <v>1008000</v>
      </c>
      <c r="F34" s="735"/>
      <c r="G34" s="735"/>
      <c r="H34" s="735"/>
    </row>
    <row r="35" spans="1:8" ht="17.100000000000001" customHeight="1">
      <c r="A35" s="539" t="s">
        <v>415</v>
      </c>
      <c r="B35" s="736">
        <v>150000</v>
      </c>
      <c r="C35" s="736">
        <v>150000</v>
      </c>
      <c r="D35" s="737">
        <f t="shared" si="3"/>
        <v>300000</v>
      </c>
      <c r="F35" s="735"/>
      <c r="G35" s="735"/>
      <c r="H35" s="735"/>
    </row>
    <row r="36" spans="1:8" ht="17.100000000000001" customHeight="1">
      <c r="A36" s="539" t="s">
        <v>416</v>
      </c>
      <c r="B36" s="736">
        <v>560000</v>
      </c>
      <c r="C36" s="736">
        <v>560000</v>
      </c>
      <c r="D36" s="737">
        <f t="shared" si="3"/>
        <v>1120000</v>
      </c>
      <c r="F36" s="735"/>
      <c r="G36" s="735"/>
      <c r="H36" s="735"/>
    </row>
    <row r="37" spans="1:8" ht="17.100000000000001" customHeight="1">
      <c r="A37" s="539" t="s">
        <v>417</v>
      </c>
      <c r="B37" s="736">
        <v>150000</v>
      </c>
      <c r="C37" s="736">
        <v>150000</v>
      </c>
      <c r="D37" s="737">
        <f t="shared" si="3"/>
        <v>300000</v>
      </c>
      <c r="F37" s="735"/>
      <c r="G37" s="735"/>
      <c r="H37" s="735"/>
    </row>
    <row r="38" spans="1:8" ht="17.100000000000001" customHeight="1">
      <c r="A38" s="539" t="s">
        <v>792</v>
      </c>
      <c r="B38" s="736">
        <v>1000000</v>
      </c>
      <c r="C38" s="736">
        <v>1000000</v>
      </c>
      <c r="D38" s="737">
        <f t="shared" si="3"/>
        <v>2000000</v>
      </c>
      <c r="F38" s="735"/>
      <c r="G38" s="735"/>
      <c r="H38" s="735"/>
    </row>
    <row r="39" spans="1:8" ht="17.100000000000001" customHeight="1">
      <c r="A39" s="539" t="s">
        <v>418</v>
      </c>
      <c r="B39" s="736">
        <v>200000</v>
      </c>
      <c r="C39" s="736">
        <v>200000</v>
      </c>
      <c r="D39" s="737">
        <f t="shared" si="3"/>
        <v>400000</v>
      </c>
      <c r="F39" s="735"/>
      <c r="G39" s="735"/>
      <c r="H39" s="735"/>
    </row>
    <row r="40" spans="1:8" ht="25.2" customHeight="1">
      <c r="A40" s="597" t="s">
        <v>419</v>
      </c>
      <c r="B40" s="736">
        <v>1000000</v>
      </c>
      <c r="C40" s="736">
        <v>1000000</v>
      </c>
      <c r="D40" s="737">
        <f t="shared" si="3"/>
        <v>2000000</v>
      </c>
      <c r="F40" s="735"/>
      <c r="G40" s="735"/>
      <c r="H40" s="735"/>
    </row>
    <row r="41" spans="1:8" ht="13.8" customHeight="1">
      <c r="A41" s="539" t="s">
        <v>414</v>
      </c>
      <c r="B41" s="736">
        <v>900000</v>
      </c>
      <c r="C41" s="736">
        <v>678947</v>
      </c>
      <c r="D41" s="737">
        <f t="shared" si="3"/>
        <v>1578947</v>
      </c>
      <c r="F41" s="735"/>
      <c r="G41" s="735"/>
      <c r="H41" s="735"/>
    </row>
    <row r="42" spans="1:8" ht="13.8" customHeight="1">
      <c r="A42" s="597" t="s">
        <v>420</v>
      </c>
      <c r="B42" s="736">
        <v>250000</v>
      </c>
      <c r="C42" s="736">
        <v>400000</v>
      </c>
      <c r="D42" s="737">
        <f t="shared" si="3"/>
        <v>650000</v>
      </c>
      <c r="F42" s="735"/>
      <c r="G42" s="735"/>
      <c r="H42" s="735"/>
    </row>
    <row r="43" spans="1:8" ht="13.8" customHeight="1">
      <c r="A43" s="539" t="s">
        <v>418</v>
      </c>
      <c r="B43" s="736">
        <v>200000</v>
      </c>
      <c r="C43" s="736">
        <v>200000</v>
      </c>
      <c r="D43" s="737">
        <f t="shared" si="3"/>
        <v>400000</v>
      </c>
      <c r="F43" s="735"/>
      <c r="G43" s="735"/>
      <c r="H43" s="735"/>
    </row>
    <row r="44" spans="1:8" ht="17.100000000000001" customHeight="1">
      <c r="A44" s="597" t="s">
        <v>412</v>
      </c>
      <c r="B44" s="736">
        <f>2814682+947324</f>
        <v>3762006</v>
      </c>
      <c r="C44" s="736">
        <v>2806889</v>
      </c>
      <c r="D44" s="737">
        <f t="shared" ref="D44:D47" si="4">SUM(B44:C44)</f>
        <v>6568895</v>
      </c>
      <c r="F44" s="735"/>
      <c r="G44" s="735"/>
      <c r="H44" s="735"/>
    </row>
    <row r="45" spans="1:8" ht="44.4" customHeight="1">
      <c r="A45" s="597" t="s">
        <v>795</v>
      </c>
      <c r="B45" s="736">
        <v>3442782</v>
      </c>
      <c r="C45" s="736">
        <v>13771128</v>
      </c>
      <c r="D45" s="737">
        <f t="shared" si="4"/>
        <v>17213910</v>
      </c>
      <c r="F45" s="735"/>
      <c r="G45" s="735"/>
      <c r="H45" s="735"/>
    </row>
    <row r="46" spans="1:8" ht="17.100000000000001" customHeight="1">
      <c r="A46" s="597" t="s">
        <v>793</v>
      </c>
      <c r="B46" s="736">
        <v>2560000</v>
      </c>
      <c r="C46" s="736">
        <v>14506667</v>
      </c>
      <c r="D46" s="737">
        <f t="shared" si="4"/>
        <v>17066667</v>
      </c>
      <c r="F46" s="735"/>
      <c r="G46" s="735"/>
      <c r="H46" s="735"/>
    </row>
    <row r="47" spans="1:8" ht="17.100000000000001" customHeight="1">
      <c r="A47" s="597" t="s">
        <v>794</v>
      </c>
      <c r="B47" s="736">
        <v>4000000</v>
      </c>
      <c r="C47" s="736">
        <v>16000000</v>
      </c>
      <c r="D47" s="737">
        <f t="shared" si="4"/>
        <v>20000000</v>
      </c>
      <c r="F47" s="735"/>
      <c r="G47" s="735"/>
      <c r="H47" s="735"/>
    </row>
    <row r="48" spans="1:8" ht="6.75" customHeight="1" thickBot="1">
      <c r="A48" s="291"/>
      <c r="B48" s="298"/>
      <c r="C48" s="295"/>
      <c r="D48" s="293"/>
    </row>
    <row r="49" spans="1:4" ht="16.8" thickTop="1" thickBot="1">
      <c r="A49" s="271" t="s">
        <v>3</v>
      </c>
      <c r="B49" s="602">
        <f>SUM(B8:B48)</f>
        <v>997619854</v>
      </c>
      <c r="C49" s="602">
        <f>SUM(C8:C48)</f>
        <v>1885954561</v>
      </c>
      <c r="D49" s="602">
        <f>SUM(D8:D48)</f>
        <v>2883574415</v>
      </c>
    </row>
    <row r="50" spans="1:4" ht="13.8" thickTop="1">
      <c r="B50" s="248"/>
      <c r="C50" s="248"/>
      <c r="D50" s="304"/>
    </row>
    <row r="51" spans="1:4" ht="18" customHeight="1">
      <c r="A51" s="849" t="s">
        <v>427</v>
      </c>
      <c r="B51" s="849"/>
      <c r="C51" s="849"/>
      <c r="D51" s="849"/>
    </row>
  </sheetData>
  <mergeCells count="5">
    <mergeCell ref="A1:D1"/>
    <mergeCell ref="A3:D3"/>
    <mergeCell ref="A4:D4"/>
    <mergeCell ref="A2:D2"/>
    <mergeCell ref="A51:D51"/>
  </mergeCells>
  <printOptions horizontalCentered="1"/>
  <pageMargins left="0.11811023622047245" right="0.11811023622047245" top="0.35433070866141736" bottom="0.35433070866141736" header="0.31496062992125984" footer="0.31496062992125984"/>
  <pageSetup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F25"/>
  <sheetViews>
    <sheetView zoomScale="110" zoomScaleNormal="110" workbookViewId="0">
      <selection activeCell="E6" sqref="E6"/>
    </sheetView>
  </sheetViews>
  <sheetFormatPr baseColWidth="10" defaultColWidth="11.44140625" defaultRowHeight="13.2"/>
  <cols>
    <col min="1" max="1" width="39.44140625" style="243" customWidth="1"/>
    <col min="2" max="2" width="22.5546875" style="243" customWidth="1"/>
    <col min="3" max="3" width="18.109375" style="243" customWidth="1"/>
    <col min="4" max="5" width="11.44140625" style="243"/>
    <col min="6" max="6" width="21.33203125" style="243" customWidth="1"/>
    <col min="7" max="16384" width="11.44140625" style="243"/>
  </cols>
  <sheetData>
    <row r="2" spans="1:6" ht="23.25" customHeight="1"/>
    <row r="3" spans="1:6" ht="24.75" customHeight="1">
      <c r="A3" s="740" t="s">
        <v>170</v>
      </c>
      <c r="B3" s="740"/>
      <c r="C3" s="740"/>
    </row>
    <row r="4" spans="1:6" ht="16.8">
      <c r="A4" s="739" t="s">
        <v>484</v>
      </c>
      <c r="B4" s="739"/>
      <c r="C4" s="739"/>
    </row>
    <row r="5" spans="1:6" ht="16.8">
      <c r="A5" s="739" t="s">
        <v>171</v>
      </c>
      <c r="B5" s="739"/>
      <c r="C5" s="739"/>
    </row>
    <row r="6" spans="1:6" ht="15.6">
      <c r="A6" s="741" t="s">
        <v>15</v>
      </c>
      <c r="B6" s="741"/>
      <c r="C6" s="741"/>
    </row>
    <row r="8" spans="1:6" ht="9.75" customHeight="1" thickBot="1"/>
    <row r="9" spans="1:6" ht="92.25" customHeight="1" thickTop="1" thickBot="1">
      <c r="A9" s="289" t="s">
        <v>430</v>
      </c>
      <c r="B9" s="289" t="s">
        <v>21</v>
      </c>
      <c r="C9" s="368" t="s">
        <v>253</v>
      </c>
    </row>
    <row r="10" spans="1:6" ht="10.5" customHeight="1" thickTop="1">
      <c r="A10" s="292"/>
      <c r="B10" s="292"/>
      <c r="C10" s="292"/>
    </row>
    <row r="11" spans="1:6" ht="20.100000000000001" customHeight="1">
      <c r="A11" s="294" t="s">
        <v>106</v>
      </c>
      <c r="B11" s="297">
        <f>SUM(B12:B16)</f>
        <v>15657556432</v>
      </c>
      <c r="C11" s="303">
        <f>B11/B20*100</f>
        <v>81.221788923904839</v>
      </c>
      <c r="F11" s="248"/>
    </row>
    <row r="12" spans="1:6" ht="20.100000000000001" customHeight="1">
      <c r="A12" s="590" t="s">
        <v>384</v>
      </c>
      <c r="B12" s="295">
        <v>8799551753</v>
      </c>
      <c r="C12" s="293">
        <f>B12/B20*100</f>
        <v>45.646671510405632</v>
      </c>
      <c r="F12" s="591"/>
    </row>
    <row r="13" spans="1:6" ht="20.100000000000001" customHeight="1">
      <c r="A13" s="290" t="s">
        <v>383</v>
      </c>
      <c r="B13" s="295">
        <v>885740170</v>
      </c>
      <c r="C13" s="293">
        <f>B13/B20*100</f>
        <v>4.594676151518378</v>
      </c>
      <c r="F13" s="591"/>
    </row>
    <row r="14" spans="1:6" ht="20.100000000000001" customHeight="1">
      <c r="A14" s="290" t="s">
        <v>385</v>
      </c>
      <c r="B14" s="295">
        <v>2879565004</v>
      </c>
      <c r="C14" s="293">
        <f>B14/B20*100</f>
        <v>14.937415168407369</v>
      </c>
      <c r="F14" s="591"/>
    </row>
    <row r="15" spans="1:6" ht="20.100000000000001" customHeight="1">
      <c r="A15" s="290" t="s">
        <v>386</v>
      </c>
      <c r="B15" s="295">
        <v>1387250549</v>
      </c>
      <c r="C15" s="293">
        <f>B15/B20*100-0.01</f>
        <v>7.1862040670133291</v>
      </c>
      <c r="F15" s="591"/>
    </row>
    <row r="16" spans="1:6" ht="20.100000000000001" customHeight="1">
      <c r="A16" s="290" t="s">
        <v>483</v>
      </c>
      <c r="B16" s="295">
        <v>1705448956</v>
      </c>
      <c r="C16" s="293">
        <f>B16/B20*100</f>
        <v>8.8468220265601314</v>
      </c>
      <c r="F16" s="591"/>
    </row>
    <row r="17" spans="1:6" ht="9.75" customHeight="1">
      <c r="A17" s="290"/>
      <c r="B17" s="296"/>
      <c r="C17" s="288"/>
    </row>
    <row r="18" spans="1:6" ht="19.5" customHeight="1">
      <c r="A18" s="294" t="s">
        <v>24</v>
      </c>
      <c r="B18" s="296">
        <f>SUM(B19)</f>
        <v>3619975668</v>
      </c>
      <c r="C18" s="303">
        <f>B18/B20*100</f>
        <v>18.778211076095161</v>
      </c>
      <c r="F18" s="591"/>
    </row>
    <row r="19" spans="1:6" ht="26.25" customHeight="1" thickBot="1">
      <c r="A19" s="291" t="s">
        <v>233</v>
      </c>
      <c r="B19" s="298">
        <v>3619975668</v>
      </c>
      <c r="C19" s="293">
        <f>B19/B20*100</f>
        <v>18.778211076095161</v>
      </c>
      <c r="F19" s="591"/>
    </row>
    <row r="20" spans="1:6" ht="16.8" thickTop="1" thickBot="1">
      <c r="A20" s="271" t="s">
        <v>3</v>
      </c>
      <c r="B20" s="318">
        <f>B11+B18</f>
        <v>19277532100</v>
      </c>
      <c r="C20" s="319">
        <f>C11+C18</f>
        <v>100</v>
      </c>
      <c r="F20" s="591"/>
    </row>
    <row r="21" spans="1:6" ht="14.4" thickTop="1">
      <c r="B21" s="248"/>
      <c r="C21" s="304"/>
      <c r="F21" s="591"/>
    </row>
    <row r="22" spans="1:6" ht="13.8">
      <c r="F22" s="591"/>
    </row>
    <row r="23" spans="1:6" ht="13.8">
      <c r="F23" s="591"/>
    </row>
    <row r="24" spans="1:6" ht="13.8">
      <c r="B24" s="248"/>
      <c r="F24" s="591"/>
    </row>
    <row r="25" spans="1:6">
      <c r="F25" s="581"/>
    </row>
  </sheetData>
  <mergeCells count="4">
    <mergeCell ref="A5:C5"/>
    <mergeCell ref="A3:C3"/>
    <mergeCell ref="A6:C6"/>
    <mergeCell ref="A4:C4"/>
  </mergeCells>
  <printOptions horizontalCentered="1"/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60"/>
  <sheetViews>
    <sheetView tabSelected="1" topLeftCell="A127" workbookViewId="0">
      <selection activeCell="C76" sqref="C76"/>
    </sheetView>
  </sheetViews>
  <sheetFormatPr baseColWidth="10" defaultRowHeight="13.2"/>
  <cols>
    <col min="1" max="1" width="1" customWidth="1"/>
    <col min="2" max="2" width="89.6640625" customWidth="1"/>
    <col min="3" max="3" width="16" customWidth="1"/>
    <col min="4" max="4" width="15.33203125" customWidth="1"/>
    <col min="5" max="5" width="16" customWidth="1"/>
  </cols>
  <sheetData>
    <row r="1" spans="1:10" ht="17.399999999999999">
      <c r="B1" s="850" t="s">
        <v>438</v>
      </c>
      <c r="C1" s="850"/>
      <c r="D1" s="850"/>
      <c r="E1" s="850"/>
    </row>
    <row r="2" spans="1:10" ht="21" customHeight="1">
      <c r="B2" s="851" t="s">
        <v>484</v>
      </c>
      <c r="C2" s="851"/>
      <c r="D2" s="851"/>
      <c r="E2" s="851"/>
    </row>
    <row r="3" spans="1:10" ht="23.25" customHeight="1">
      <c r="B3" s="852" t="s">
        <v>729</v>
      </c>
      <c r="C3" s="852"/>
      <c r="D3" s="852"/>
      <c r="E3" s="852"/>
      <c r="F3" s="634"/>
      <c r="G3" s="634"/>
      <c r="H3" s="635"/>
      <c r="I3" s="635"/>
      <c r="J3" s="635"/>
    </row>
    <row r="4" spans="1:10" ht="15.6">
      <c r="A4" s="853" t="s">
        <v>0</v>
      </c>
      <c r="B4" s="853"/>
      <c r="C4" s="853"/>
      <c r="D4" s="853"/>
      <c r="E4" s="853"/>
    </row>
    <row r="5" spans="1:10" ht="10.5" customHeight="1" thickBot="1">
      <c r="A5" s="611"/>
      <c r="B5" s="611"/>
      <c r="C5" s="611"/>
      <c r="D5" s="611"/>
      <c r="E5" s="611"/>
    </row>
    <row r="6" spans="1:10" ht="15.6" thickTop="1">
      <c r="A6" s="612"/>
      <c r="B6" s="854" t="s">
        <v>439</v>
      </c>
      <c r="C6" s="856" t="s">
        <v>327</v>
      </c>
      <c r="D6" s="856" t="s">
        <v>328</v>
      </c>
      <c r="E6" s="858" t="s">
        <v>3</v>
      </c>
    </row>
    <row r="7" spans="1:10" ht="15.6" thickBot="1">
      <c r="A7" s="613"/>
      <c r="B7" s="855"/>
      <c r="C7" s="857"/>
      <c r="D7" s="857"/>
      <c r="E7" s="859"/>
    </row>
    <row r="8" spans="1:10" ht="8.1" customHeight="1" thickTop="1">
      <c r="A8" s="611"/>
      <c r="B8" s="614"/>
      <c r="C8" s="615"/>
      <c r="D8" s="615"/>
      <c r="E8" s="616"/>
    </row>
    <row r="9" spans="1:10" ht="13.8">
      <c r="B9" s="617" t="s">
        <v>440</v>
      </c>
      <c r="C9" s="618">
        <v>195850327</v>
      </c>
      <c r="D9" s="618"/>
      <c r="E9" s="619">
        <f>SUM(C9:D9)</f>
        <v>195850327</v>
      </c>
    </row>
    <row r="10" spans="1:10" ht="8.1" customHeight="1">
      <c r="B10" s="620"/>
      <c r="C10" s="621"/>
      <c r="D10" s="621"/>
      <c r="E10" s="622"/>
    </row>
    <row r="11" spans="1:10" ht="13.8">
      <c r="B11" s="617" t="s">
        <v>95</v>
      </c>
      <c r="C11" s="618">
        <f>SUM(C12:C19)</f>
        <v>413593163</v>
      </c>
      <c r="D11" s="618">
        <f>SUM(D12:D19)</f>
        <v>44264751</v>
      </c>
      <c r="E11" s="619">
        <f>SUM(C11:D11)</f>
        <v>457857914</v>
      </c>
    </row>
    <row r="12" spans="1:10" ht="13.8">
      <c r="B12" s="623" t="s">
        <v>441</v>
      </c>
      <c r="C12" s="624">
        <v>289364652</v>
      </c>
      <c r="D12" s="624"/>
      <c r="E12" s="625">
        <f>SUM(C12:D12)</f>
        <v>289364652</v>
      </c>
    </row>
    <row r="13" spans="1:10" ht="13.8">
      <c r="B13" s="617" t="s">
        <v>442</v>
      </c>
      <c r="C13" s="618"/>
      <c r="D13" s="618"/>
      <c r="E13" s="625"/>
    </row>
    <row r="14" spans="1:10" ht="13.8">
      <c r="B14" s="638" t="s">
        <v>559</v>
      </c>
      <c r="C14" s="626">
        <v>6584736</v>
      </c>
      <c r="D14" s="626"/>
      <c r="E14" s="625">
        <f t="shared" ref="E14:E19" si="0">SUM(C14:D14)</f>
        <v>6584736</v>
      </c>
    </row>
    <row r="15" spans="1:10" ht="13.8">
      <c r="B15" s="638" t="s">
        <v>558</v>
      </c>
      <c r="C15" s="626">
        <v>99073174</v>
      </c>
      <c r="D15" s="626">
        <v>44264751</v>
      </c>
      <c r="E15" s="625">
        <f t="shared" si="0"/>
        <v>143337925</v>
      </c>
    </row>
    <row r="16" spans="1:10" ht="13.8">
      <c r="B16" s="638" t="s">
        <v>557</v>
      </c>
      <c r="C16" s="626">
        <v>9206154</v>
      </c>
      <c r="D16" s="626"/>
      <c r="E16" s="625">
        <f t="shared" si="0"/>
        <v>9206154</v>
      </c>
    </row>
    <row r="17" spans="2:5" ht="13.8">
      <c r="B17" s="638" t="s">
        <v>556</v>
      </c>
      <c r="C17" s="626">
        <v>5468220</v>
      </c>
      <c r="D17" s="626"/>
      <c r="E17" s="625">
        <f t="shared" si="0"/>
        <v>5468220</v>
      </c>
    </row>
    <row r="18" spans="2:5" ht="26.4">
      <c r="B18" s="637" t="s">
        <v>756</v>
      </c>
      <c r="C18" s="652">
        <v>3170044</v>
      </c>
      <c r="D18" s="652"/>
      <c r="E18" s="653">
        <f t="shared" si="0"/>
        <v>3170044</v>
      </c>
    </row>
    <row r="19" spans="2:5" ht="26.4">
      <c r="B19" s="637" t="s">
        <v>757</v>
      </c>
      <c r="C19" s="652">
        <v>726183</v>
      </c>
      <c r="D19" s="652"/>
      <c r="E19" s="653">
        <f t="shared" si="0"/>
        <v>726183</v>
      </c>
    </row>
    <row r="20" spans="2:5" ht="8.1" customHeight="1">
      <c r="B20" s="620"/>
      <c r="C20" s="621"/>
      <c r="D20" s="621"/>
      <c r="E20" s="622"/>
    </row>
    <row r="21" spans="2:5" ht="13.8">
      <c r="B21" s="617" t="s">
        <v>443</v>
      </c>
      <c r="C21" s="618">
        <f>SUM(C22:C24)</f>
        <v>259710827</v>
      </c>
      <c r="D21" s="618"/>
      <c r="E21" s="619">
        <f>SUM(C21:D21)</f>
        <v>259710827</v>
      </c>
    </row>
    <row r="22" spans="2:5" ht="13.8">
      <c r="B22" s="623" t="s">
        <v>443</v>
      </c>
      <c r="C22" s="624">
        <v>148170556</v>
      </c>
      <c r="D22" s="618"/>
      <c r="E22" s="653">
        <f>SUM(C22:D22)</f>
        <v>148170556</v>
      </c>
    </row>
    <row r="23" spans="2:5" ht="13.8">
      <c r="B23" s="617" t="s">
        <v>442</v>
      </c>
      <c r="C23" s="624"/>
      <c r="D23" s="618"/>
      <c r="E23" s="619"/>
    </row>
    <row r="24" spans="2:5" ht="13.8">
      <c r="B24" s="623" t="s">
        <v>758</v>
      </c>
      <c r="C24" s="624">
        <v>111540271</v>
      </c>
      <c r="D24" s="618"/>
      <c r="E24" s="653">
        <f>SUM(C24:D24)</f>
        <v>111540271</v>
      </c>
    </row>
    <row r="25" spans="2:5" ht="8.1" customHeight="1">
      <c r="B25" s="620"/>
      <c r="C25" s="621"/>
      <c r="D25" s="621"/>
      <c r="E25" s="622"/>
    </row>
    <row r="26" spans="2:5" ht="13.8">
      <c r="B26" s="617" t="s">
        <v>444</v>
      </c>
      <c r="C26" s="618">
        <v>176510612</v>
      </c>
      <c r="D26" s="618"/>
      <c r="E26" s="619">
        <f>SUM(C26:D26)</f>
        <v>176510612</v>
      </c>
    </row>
    <row r="27" spans="2:5" ht="8.1" customHeight="1">
      <c r="B27" s="620"/>
      <c r="C27" s="621"/>
      <c r="D27" s="621"/>
      <c r="E27" s="622"/>
    </row>
    <row r="28" spans="2:5" ht="13.8">
      <c r="B28" s="617" t="s">
        <v>96</v>
      </c>
      <c r="C28" s="618">
        <v>58782153</v>
      </c>
      <c r="D28" s="618"/>
      <c r="E28" s="619">
        <f>SUM(C28:D28)</f>
        <v>58782153</v>
      </c>
    </row>
    <row r="29" spans="2:5" ht="8.1" customHeight="1">
      <c r="B29" s="620"/>
      <c r="C29" s="621"/>
      <c r="D29" s="621"/>
      <c r="E29" s="622"/>
    </row>
    <row r="30" spans="2:5" ht="13.8">
      <c r="B30" s="617" t="s">
        <v>445</v>
      </c>
      <c r="C30" s="618">
        <v>43867489</v>
      </c>
      <c r="D30" s="618"/>
      <c r="E30" s="619">
        <f>SUM(C30:D30)</f>
        <v>43867489</v>
      </c>
    </row>
    <row r="31" spans="2:5" ht="8.1" customHeight="1">
      <c r="B31" s="620"/>
      <c r="C31" s="621"/>
      <c r="D31" s="621"/>
      <c r="E31" s="622"/>
    </row>
    <row r="32" spans="2:5" ht="13.8">
      <c r="B32" s="617" t="s">
        <v>99</v>
      </c>
      <c r="C32" s="618">
        <v>407272701</v>
      </c>
      <c r="D32" s="618">
        <v>4174217520</v>
      </c>
      <c r="E32" s="619">
        <f>SUM(C32:D32)</f>
        <v>4581490221</v>
      </c>
    </row>
    <row r="33" spans="2:5" ht="8.1" customHeight="1">
      <c r="B33" s="620"/>
      <c r="C33" s="621"/>
      <c r="D33" s="621"/>
      <c r="E33" s="622"/>
    </row>
    <row r="34" spans="2:5" ht="13.8">
      <c r="B34" s="617" t="s">
        <v>446</v>
      </c>
      <c r="C34" s="618">
        <v>173779830</v>
      </c>
      <c r="D34" s="618">
        <v>4224132</v>
      </c>
      <c r="E34" s="619">
        <f>SUM(C34:D34)</f>
        <v>178003962</v>
      </c>
    </row>
    <row r="35" spans="2:5" ht="8.1" customHeight="1">
      <c r="B35" s="620"/>
      <c r="C35" s="621"/>
      <c r="D35" s="621"/>
      <c r="E35" s="622"/>
    </row>
    <row r="36" spans="2:5" ht="13.8">
      <c r="B36" s="617" t="s">
        <v>100</v>
      </c>
      <c r="C36" s="618">
        <f>SUM(C37:C40)</f>
        <v>378302637</v>
      </c>
      <c r="D36" s="618"/>
      <c r="E36" s="618">
        <f>SUM(E37:E40)</f>
        <v>378302637</v>
      </c>
    </row>
    <row r="37" spans="2:5" ht="13.8">
      <c r="B37" s="623" t="s">
        <v>447</v>
      </c>
      <c r="C37" s="626">
        <v>312814881</v>
      </c>
      <c r="D37" s="626"/>
      <c r="E37" s="625">
        <f>SUM(C37:D37)</f>
        <v>312814881</v>
      </c>
    </row>
    <row r="38" spans="2:5" ht="13.8">
      <c r="B38" s="617" t="s">
        <v>442</v>
      </c>
      <c r="C38" s="627"/>
      <c r="D38" s="627"/>
      <c r="E38" s="625"/>
    </row>
    <row r="39" spans="2:5" ht="13.8">
      <c r="B39" s="636" t="s">
        <v>448</v>
      </c>
      <c r="C39" s="626">
        <v>5487756</v>
      </c>
      <c r="D39" s="626"/>
      <c r="E39" s="625">
        <f>SUM(C39:D39)</f>
        <v>5487756</v>
      </c>
    </row>
    <row r="40" spans="2:5" ht="13.8">
      <c r="B40" s="636" t="s">
        <v>788</v>
      </c>
      <c r="C40" s="626">
        <v>60000000</v>
      </c>
      <c r="D40" s="626"/>
      <c r="E40" s="625">
        <f>SUM(C40:D40)</f>
        <v>60000000</v>
      </c>
    </row>
    <row r="41" spans="2:5" ht="8.1" customHeight="1">
      <c r="B41" s="620"/>
      <c r="C41" s="627"/>
      <c r="D41" s="627"/>
      <c r="E41" s="628"/>
    </row>
    <row r="42" spans="2:5" ht="13.8">
      <c r="B42" s="617" t="s">
        <v>449</v>
      </c>
      <c r="C42" s="618">
        <f>SUM(C43:C46)</f>
        <v>174586236</v>
      </c>
      <c r="D42" s="618">
        <f>SUM(D43:D46)</f>
        <v>28317550</v>
      </c>
      <c r="E42" s="619">
        <f>SUM(C42:D42)</f>
        <v>202903786</v>
      </c>
    </row>
    <row r="43" spans="2:5" ht="13.8">
      <c r="B43" s="623" t="s">
        <v>450</v>
      </c>
      <c r="C43" s="626">
        <v>171265307</v>
      </c>
      <c r="D43" s="626">
        <v>28317550</v>
      </c>
      <c r="E43" s="625">
        <f>SUM(C43:D43)</f>
        <v>199582857</v>
      </c>
    </row>
    <row r="44" spans="2:5" ht="13.8">
      <c r="B44" s="617" t="s">
        <v>442</v>
      </c>
      <c r="C44" s="627"/>
      <c r="D44" s="627"/>
      <c r="E44" s="625"/>
    </row>
    <row r="45" spans="2:5" ht="13.8">
      <c r="B45" s="636" t="s">
        <v>451</v>
      </c>
      <c r="C45" s="626">
        <v>1879193</v>
      </c>
      <c r="D45" s="626"/>
      <c r="E45" s="625">
        <f>SUM(C45:D45)</f>
        <v>1879193</v>
      </c>
    </row>
    <row r="46" spans="2:5" ht="13.8">
      <c r="B46" s="636" t="s">
        <v>103</v>
      </c>
      <c r="C46" s="626">
        <v>1441736</v>
      </c>
      <c r="D46" s="626"/>
      <c r="E46" s="625">
        <f>SUM(C46:D46)</f>
        <v>1441736</v>
      </c>
    </row>
    <row r="47" spans="2:5" ht="8.1" customHeight="1">
      <c r="B47" s="620"/>
      <c r="C47" s="621"/>
      <c r="D47" s="621"/>
      <c r="E47" s="622"/>
    </row>
    <row r="48" spans="2:5" ht="13.8">
      <c r="B48" s="617" t="s">
        <v>452</v>
      </c>
      <c r="C48" s="618">
        <v>20226055</v>
      </c>
      <c r="D48" s="618"/>
      <c r="E48" s="619">
        <f>SUM(C48:D48)</f>
        <v>20226055</v>
      </c>
    </row>
    <row r="49" spans="2:5" ht="8.1" customHeight="1">
      <c r="B49" s="620"/>
      <c r="C49" s="621"/>
      <c r="D49" s="621"/>
      <c r="E49" s="622"/>
    </row>
    <row r="50" spans="2:5" ht="13.8">
      <c r="B50" s="617" t="s">
        <v>453</v>
      </c>
      <c r="C50" s="618">
        <f>SUM(C51:C56)</f>
        <v>54755167</v>
      </c>
      <c r="D50" s="618"/>
      <c r="E50" s="619">
        <f>SUM(C50:D50)</f>
        <v>54755167</v>
      </c>
    </row>
    <row r="51" spans="2:5" ht="13.8">
      <c r="B51" s="623" t="s">
        <v>454</v>
      </c>
      <c r="C51" s="626">
        <v>36636161</v>
      </c>
      <c r="D51" s="626"/>
      <c r="E51" s="625">
        <f>SUM(C51:D51)</f>
        <v>36636161</v>
      </c>
    </row>
    <row r="52" spans="2:5" ht="13.8">
      <c r="B52" s="617" t="s">
        <v>442</v>
      </c>
      <c r="C52" s="627"/>
      <c r="D52" s="627"/>
      <c r="E52" s="625"/>
    </row>
    <row r="53" spans="2:5" ht="13.8">
      <c r="B53" s="636" t="s">
        <v>367</v>
      </c>
      <c r="C53" s="626">
        <v>4142955</v>
      </c>
      <c r="D53" s="626"/>
      <c r="E53" s="625">
        <f>SUM(C53:D53)</f>
        <v>4142955</v>
      </c>
    </row>
    <row r="54" spans="2:5" ht="13.8">
      <c r="B54" s="636" t="s">
        <v>524</v>
      </c>
      <c r="C54" s="626">
        <v>5663914</v>
      </c>
      <c r="D54" s="626"/>
      <c r="E54" s="625">
        <f>SUM(C54:D54)</f>
        <v>5663914</v>
      </c>
    </row>
    <row r="55" spans="2:5" ht="13.8">
      <c r="B55" s="636" t="s">
        <v>759</v>
      </c>
      <c r="C55" s="626">
        <v>905983</v>
      </c>
      <c r="D55" s="626"/>
      <c r="E55" s="625">
        <f>SUM(C55:D55)</f>
        <v>905983</v>
      </c>
    </row>
    <row r="56" spans="2:5" ht="13.8">
      <c r="B56" s="636" t="s">
        <v>525</v>
      </c>
      <c r="C56" s="626">
        <v>7406154</v>
      </c>
      <c r="D56" s="626"/>
      <c r="E56" s="625">
        <f>SUM(C56:D56)</f>
        <v>7406154</v>
      </c>
    </row>
    <row r="57" spans="2:5" ht="8.1" customHeight="1">
      <c r="B57" s="620"/>
      <c r="C57" s="621"/>
      <c r="D57" s="621"/>
      <c r="E57" s="622"/>
    </row>
    <row r="58" spans="2:5" ht="13.8">
      <c r="B58" s="617" t="s">
        <v>97</v>
      </c>
      <c r="C58" s="618">
        <v>115753226</v>
      </c>
      <c r="D58" s="618"/>
      <c r="E58" s="619">
        <f>SUM(C58:D58)</f>
        <v>115753226</v>
      </c>
    </row>
    <row r="59" spans="2:5" ht="8.1" customHeight="1">
      <c r="B59" s="620"/>
      <c r="C59" s="621"/>
      <c r="D59" s="621"/>
      <c r="E59" s="622"/>
    </row>
    <row r="60" spans="2:5" ht="13.8">
      <c r="B60" s="617" t="s">
        <v>98</v>
      </c>
      <c r="C60" s="618">
        <v>55640719</v>
      </c>
      <c r="D60" s="618"/>
      <c r="E60" s="619">
        <f>SUM(C60:D60)</f>
        <v>55640719</v>
      </c>
    </row>
    <row r="61" spans="2:5" ht="8.1" customHeight="1">
      <c r="B61" s="620"/>
      <c r="C61" s="621"/>
      <c r="D61" s="621"/>
      <c r="E61" s="622"/>
    </row>
    <row r="62" spans="2:5" ht="13.8">
      <c r="B62" s="617" t="s">
        <v>455</v>
      </c>
      <c r="C62" s="618">
        <v>40818555</v>
      </c>
      <c r="D62" s="618"/>
      <c r="E62" s="619">
        <f>SUM(C62:D62)</f>
        <v>40818555</v>
      </c>
    </row>
    <row r="63" spans="2:5" ht="8.1" customHeight="1">
      <c r="B63" s="620"/>
      <c r="C63" s="621"/>
      <c r="D63" s="621"/>
      <c r="E63" s="622"/>
    </row>
    <row r="64" spans="2:5" ht="13.8">
      <c r="B64" s="617" t="s">
        <v>456</v>
      </c>
      <c r="C64" s="618">
        <f>302736134+450000000</f>
        <v>752736134</v>
      </c>
      <c r="D64" s="618">
        <v>390716854</v>
      </c>
      <c r="E64" s="619">
        <f>SUM(C64:D64)</f>
        <v>1143452988</v>
      </c>
    </row>
    <row r="65" spans="2:5" ht="8.1" customHeight="1">
      <c r="B65" s="620"/>
      <c r="C65" s="621"/>
      <c r="D65" s="621"/>
      <c r="E65" s="622"/>
    </row>
    <row r="66" spans="2:5" ht="13.8">
      <c r="B66" s="617" t="s">
        <v>457</v>
      </c>
      <c r="C66" s="618">
        <v>74335766</v>
      </c>
      <c r="D66" s="618"/>
      <c r="E66" s="619">
        <f>SUM(C66:D66)</f>
        <v>74335766</v>
      </c>
    </row>
    <row r="67" spans="2:5" ht="8.1" customHeight="1">
      <c r="B67" s="620"/>
      <c r="C67" s="621"/>
      <c r="D67" s="621"/>
      <c r="E67" s="622"/>
    </row>
    <row r="68" spans="2:5" ht="13.8">
      <c r="B68" s="617" t="s">
        <v>458</v>
      </c>
      <c r="C68" s="618">
        <v>42884935</v>
      </c>
      <c r="D68" s="618"/>
      <c r="E68" s="619">
        <f>SUM(C68:D68)</f>
        <v>42884935</v>
      </c>
    </row>
    <row r="69" spans="2:5" ht="8.1" customHeight="1">
      <c r="B69" s="620"/>
      <c r="C69" s="621"/>
      <c r="D69" s="621"/>
      <c r="E69" s="622"/>
    </row>
    <row r="70" spans="2:5" ht="13.8">
      <c r="B70" s="617" t="s">
        <v>460</v>
      </c>
      <c r="C70" s="618">
        <f>SUM(C71:C74)</f>
        <v>621578449</v>
      </c>
      <c r="D70" s="618">
        <f>SUM(D71:D74)</f>
        <v>56063520</v>
      </c>
      <c r="E70" s="619">
        <f>SUM(C70:D70)</f>
        <v>677641969</v>
      </c>
    </row>
    <row r="71" spans="2:5" ht="13.8">
      <c r="B71" s="623" t="s">
        <v>461</v>
      </c>
      <c r="C71" s="626">
        <v>585433375</v>
      </c>
      <c r="D71" s="626">
        <v>56063520</v>
      </c>
      <c r="E71" s="625">
        <f>SUM(C71:D71)</f>
        <v>641496895</v>
      </c>
    </row>
    <row r="72" spans="2:5" ht="13.8">
      <c r="B72" s="617" t="s">
        <v>442</v>
      </c>
      <c r="C72" s="627"/>
      <c r="D72" s="627"/>
      <c r="E72" s="625"/>
    </row>
    <row r="73" spans="2:5" ht="13.8">
      <c r="B73" s="636" t="s">
        <v>529</v>
      </c>
      <c r="C73" s="626">
        <v>36061284</v>
      </c>
      <c r="D73" s="626"/>
      <c r="E73" s="625">
        <f>SUM(C73:D73)</f>
        <v>36061284</v>
      </c>
    </row>
    <row r="74" spans="2:5" ht="13.8">
      <c r="B74" s="636" t="s">
        <v>459</v>
      </c>
      <c r="C74" s="626">
        <v>83790</v>
      </c>
      <c r="D74" s="626"/>
      <c r="E74" s="625">
        <f>SUM(C74:D74)</f>
        <v>83790</v>
      </c>
    </row>
    <row r="75" spans="2:5" ht="8.1" customHeight="1">
      <c r="B75" s="629"/>
      <c r="C75" s="626"/>
      <c r="D75" s="626"/>
      <c r="E75" s="630"/>
    </row>
    <row r="76" spans="2:5" ht="13.8">
      <c r="B76" s="617" t="s">
        <v>462</v>
      </c>
      <c r="C76" s="618">
        <v>104547671</v>
      </c>
      <c r="D76" s="618"/>
      <c r="E76" s="619">
        <f>SUM(C76:D76)</f>
        <v>104547671</v>
      </c>
    </row>
    <row r="77" spans="2:5" ht="8.1" customHeight="1">
      <c r="B77" s="620"/>
      <c r="C77" s="621"/>
      <c r="D77" s="621"/>
      <c r="E77" s="622"/>
    </row>
    <row r="78" spans="2:5" ht="13.8">
      <c r="B78" s="617" t="s">
        <v>463</v>
      </c>
      <c r="C78" s="618">
        <v>19337632</v>
      </c>
      <c r="D78" s="618"/>
      <c r="E78" s="619">
        <f>SUM(C78:D78)</f>
        <v>19337632</v>
      </c>
    </row>
    <row r="79" spans="2:5" ht="8.1" customHeight="1">
      <c r="B79" s="620"/>
      <c r="C79" s="621"/>
      <c r="D79" s="621"/>
      <c r="E79" s="622"/>
    </row>
    <row r="80" spans="2:5" ht="13.8">
      <c r="B80" s="617" t="s">
        <v>464</v>
      </c>
      <c r="C80" s="618">
        <v>408362202</v>
      </c>
      <c r="D80" s="618">
        <v>30251082</v>
      </c>
      <c r="E80" s="619">
        <f>SUM(C80:D80)</f>
        <v>438613284</v>
      </c>
    </row>
    <row r="81" spans="2:5" ht="8.1" customHeight="1">
      <c r="B81" s="620"/>
      <c r="C81" s="621"/>
      <c r="D81" s="621"/>
      <c r="E81" s="622"/>
    </row>
    <row r="82" spans="2:5" ht="13.8">
      <c r="B82" s="617" t="s">
        <v>174</v>
      </c>
      <c r="C82" s="618">
        <v>269252265</v>
      </c>
      <c r="D82" s="618"/>
      <c r="E82" s="619">
        <f>SUM(C82:D82)</f>
        <v>269252265</v>
      </c>
    </row>
    <row r="83" spans="2:5" ht="8.1" customHeight="1" thickBot="1">
      <c r="B83" s="673"/>
      <c r="C83" s="674"/>
      <c r="D83" s="674"/>
      <c r="E83" s="675"/>
    </row>
    <row r="84" spans="2:5" ht="14.4" thickTop="1">
      <c r="B84" s="617" t="s">
        <v>101</v>
      </c>
      <c r="C84" s="618">
        <v>219870069</v>
      </c>
      <c r="D84" s="618"/>
      <c r="E84" s="619">
        <f>SUM(C84:D84)</f>
        <v>219870069</v>
      </c>
    </row>
    <row r="85" spans="2:5" ht="8.1" customHeight="1">
      <c r="B85" s="620"/>
      <c r="C85" s="621"/>
      <c r="D85" s="621"/>
      <c r="E85" s="622"/>
    </row>
    <row r="86" spans="2:5" ht="13.8">
      <c r="B86" s="617" t="s">
        <v>102</v>
      </c>
      <c r="C86" s="618">
        <v>289413879</v>
      </c>
      <c r="D86" s="618"/>
      <c r="E86" s="619">
        <f>SUM(C86:D86)</f>
        <v>289413879</v>
      </c>
    </row>
    <row r="87" spans="2:5" ht="8.1" customHeight="1">
      <c r="B87" s="620"/>
      <c r="C87" s="621"/>
      <c r="D87" s="621"/>
      <c r="E87" s="622"/>
    </row>
    <row r="88" spans="2:5" ht="13.8">
      <c r="B88" s="617" t="s">
        <v>465</v>
      </c>
      <c r="C88" s="618">
        <f>SUM(C89:C92)</f>
        <v>189786294</v>
      </c>
      <c r="D88" s="618"/>
      <c r="E88" s="619">
        <f>SUM(C88:D88)</f>
        <v>189786294</v>
      </c>
    </row>
    <row r="89" spans="2:5" ht="13.8">
      <c r="B89" s="636" t="s">
        <v>528</v>
      </c>
      <c r="C89" s="626">
        <v>123916419</v>
      </c>
      <c r="D89" s="626"/>
      <c r="E89" s="625">
        <f>SUM(C89:D89)</f>
        <v>123916419</v>
      </c>
    </row>
    <row r="90" spans="2:5" ht="13.8">
      <c r="B90" s="629" t="s">
        <v>466</v>
      </c>
      <c r="C90" s="626">
        <v>26966281</v>
      </c>
      <c r="D90" s="626"/>
      <c r="E90" s="625">
        <f>SUM(C90:D90)</f>
        <v>26966281</v>
      </c>
    </row>
    <row r="91" spans="2:5" ht="13.8">
      <c r="B91" s="636" t="s">
        <v>527</v>
      </c>
      <c r="C91" s="626">
        <v>20443212</v>
      </c>
      <c r="D91" s="626"/>
      <c r="E91" s="625">
        <f>SUM(C91:D91)</f>
        <v>20443212</v>
      </c>
    </row>
    <row r="92" spans="2:5" ht="13.8">
      <c r="B92" s="629" t="s">
        <v>271</v>
      </c>
      <c r="C92" s="626">
        <v>18460382</v>
      </c>
      <c r="D92" s="626"/>
      <c r="E92" s="625">
        <f>SUM(C92:D92)</f>
        <v>18460382</v>
      </c>
    </row>
    <row r="93" spans="2:5" ht="8.1" customHeight="1">
      <c r="B93" s="620"/>
      <c r="C93" s="621"/>
      <c r="D93" s="621"/>
      <c r="E93" s="622"/>
    </row>
    <row r="94" spans="2:5" ht="13.8">
      <c r="B94" s="617" t="s">
        <v>467</v>
      </c>
      <c r="C94" s="618">
        <f>SUM(C95:C132)</f>
        <v>1903977331</v>
      </c>
      <c r="D94" s="618">
        <f>SUM(D95:D132)</f>
        <v>3626060964</v>
      </c>
      <c r="E94" s="619">
        <f>SUM(C94:D94)</f>
        <v>5530038295</v>
      </c>
    </row>
    <row r="95" spans="2:5" ht="13.8">
      <c r="B95" s="636" t="s">
        <v>526</v>
      </c>
      <c r="C95" s="626">
        <v>111992096</v>
      </c>
      <c r="D95" s="626">
        <v>111992096</v>
      </c>
      <c r="E95" s="625">
        <f t="shared" ref="E95:E132" si="1">SUM(C95:D95)</f>
        <v>223984192</v>
      </c>
    </row>
    <row r="96" spans="2:5" ht="13.8">
      <c r="B96" s="636" t="s">
        <v>530</v>
      </c>
      <c r="C96" s="626">
        <v>53856149</v>
      </c>
      <c r="D96" s="626">
        <v>80784223</v>
      </c>
      <c r="E96" s="625">
        <f t="shared" si="1"/>
        <v>134640372</v>
      </c>
    </row>
    <row r="97" spans="2:5" ht="13.8">
      <c r="B97" s="636" t="s">
        <v>531</v>
      </c>
      <c r="C97" s="626">
        <v>193483705</v>
      </c>
      <c r="D97" s="626">
        <v>193483705</v>
      </c>
      <c r="E97" s="625">
        <f t="shared" si="1"/>
        <v>386967410</v>
      </c>
    </row>
    <row r="98" spans="2:5" ht="13.8">
      <c r="B98" s="636" t="s">
        <v>532</v>
      </c>
      <c r="C98" s="626">
        <v>30040517</v>
      </c>
      <c r="D98" s="626"/>
      <c r="E98" s="625">
        <f t="shared" si="1"/>
        <v>30040517</v>
      </c>
    </row>
    <row r="99" spans="2:5" ht="13.8">
      <c r="B99" s="636" t="s">
        <v>533</v>
      </c>
      <c r="C99" s="626">
        <v>10185939</v>
      </c>
      <c r="D99" s="626">
        <v>39482026</v>
      </c>
      <c r="E99" s="625">
        <f t="shared" si="1"/>
        <v>49667965</v>
      </c>
    </row>
    <row r="100" spans="2:5" ht="13.8">
      <c r="B100" s="636" t="s">
        <v>534</v>
      </c>
      <c r="C100" s="626">
        <v>18068931</v>
      </c>
      <c r="D100" s="626">
        <v>55308228</v>
      </c>
      <c r="E100" s="625">
        <f t="shared" si="1"/>
        <v>73377159</v>
      </c>
    </row>
    <row r="101" spans="2:5" ht="13.8">
      <c r="B101" s="636" t="s">
        <v>535</v>
      </c>
      <c r="C101" s="626">
        <v>35061901</v>
      </c>
      <c r="D101" s="626"/>
      <c r="E101" s="625">
        <f t="shared" si="1"/>
        <v>35061901</v>
      </c>
    </row>
    <row r="102" spans="2:5" ht="13.8">
      <c r="B102" s="629" t="s">
        <v>468</v>
      </c>
      <c r="C102" s="626">
        <v>22611152</v>
      </c>
      <c r="D102" s="626"/>
      <c r="E102" s="625">
        <f t="shared" si="1"/>
        <v>22611152</v>
      </c>
    </row>
    <row r="103" spans="2:5" ht="13.8">
      <c r="B103" s="629" t="s">
        <v>469</v>
      </c>
      <c r="C103" s="626">
        <v>18352309</v>
      </c>
      <c r="D103" s="626"/>
      <c r="E103" s="625">
        <f t="shared" si="1"/>
        <v>18352309</v>
      </c>
    </row>
    <row r="104" spans="2:5" ht="13.8">
      <c r="B104" s="636" t="s">
        <v>536</v>
      </c>
      <c r="C104" s="626">
        <v>6775707</v>
      </c>
      <c r="D104" s="626"/>
      <c r="E104" s="625">
        <f t="shared" si="1"/>
        <v>6775707</v>
      </c>
    </row>
    <row r="105" spans="2:5" ht="13.8">
      <c r="B105" s="629" t="s">
        <v>470</v>
      </c>
      <c r="C105" s="626">
        <v>8564127</v>
      </c>
      <c r="D105" s="626"/>
      <c r="E105" s="625">
        <f t="shared" si="1"/>
        <v>8564127</v>
      </c>
    </row>
    <row r="106" spans="2:5" ht="13.8">
      <c r="B106" s="629" t="s">
        <v>471</v>
      </c>
      <c r="C106" s="626">
        <v>3184629</v>
      </c>
      <c r="D106" s="626"/>
      <c r="E106" s="625">
        <f t="shared" si="1"/>
        <v>3184629</v>
      </c>
    </row>
    <row r="107" spans="2:5" ht="13.8">
      <c r="B107" s="636" t="s">
        <v>537</v>
      </c>
      <c r="C107" s="626">
        <v>227151852</v>
      </c>
      <c r="D107" s="626">
        <v>550630872</v>
      </c>
      <c r="E107" s="625">
        <f t="shared" si="1"/>
        <v>777782724</v>
      </c>
    </row>
    <row r="108" spans="2:5" ht="13.8">
      <c r="B108" s="636" t="s">
        <v>538</v>
      </c>
      <c r="C108" s="626">
        <v>168175392</v>
      </c>
      <c r="D108" s="626">
        <v>315140939</v>
      </c>
      <c r="E108" s="625">
        <f t="shared" si="1"/>
        <v>483316331</v>
      </c>
    </row>
    <row r="109" spans="2:5" ht="13.8">
      <c r="B109" s="629" t="s">
        <v>472</v>
      </c>
      <c r="C109" s="626">
        <v>127699320</v>
      </c>
      <c r="D109" s="626"/>
      <c r="E109" s="625">
        <f t="shared" si="1"/>
        <v>127699320</v>
      </c>
    </row>
    <row r="110" spans="2:5" ht="13.8">
      <c r="B110" s="629" t="s">
        <v>473</v>
      </c>
      <c r="C110" s="626">
        <v>39309225</v>
      </c>
      <c r="D110" s="626"/>
      <c r="E110" s="625">
        <f t="shared" si="1"/>
        <v>39309225</v>
      </c>
    </row>
    <row r="111" spans="2:5" ht="13.8">
      <c r="B111" s="636" t="s">
        <v>539</v>
      </c>
      <c r="C111" s="626">
        <v>2176085</v>
      </c>
      <c r="D111" s="626"/>
      <c r="E111" s="625">
        <f t="shared" si="1"/>
        <v>2176085</v>
      </c>
    </row>
    <row r="112" spans="2:5" ht="13.8">
      <c r="B112" s="636" t="s">
        <v>540</v>
      </c>
      <c r="C112" s="626">
        <v>18785970</v>
      </c>
      <c r="D112" s="626">
        <v>183883569</v>
      </c>
      <c r="E112" s="625">
        <f t="shared" si="1"/>
        <v>202669539</v>
      </c>
    </row>
    <row r="113" spans="2:5" ht="13.8">
      <c r="B113" s="636" t="s">
        <v>541</v>
      </c>
      <c r="C113" s="626">
        <v>14733371</v>
      </c>
      <c r="D113" s="626"/>
      <c r="E113" s="625">
        <f t="shared" si="1"/>
        <v>14733371</v>
      </c>
    </row>
    <row r="114" spans="2:5" ht="13.8">
      <c r="B114" s="636" t="s">
        <v>542</v>
      </c>
      <c r="C114" s="626">
        <v>13351540</v>
      </c>
      <c r="D114" s="626"/>
      <c r="E114" s="625">
        <f t="shared" si="1"/>
        <v>13351540</v>
      </c>
    </row>
    <row r="115" spans="2:5" ht="13.8">
      <c r="B115" s="636" t="s">
        <v>543</v>
      </c>
      <c r="C115" s="626">
        <v>212916453</v>
      </c>
      <c r="D115" s="626">
        <v>87932796</v>
      </c>
      <c r="E115" s="625">
        <f t="shared" si="1"/>
        <v>300849249</v>
      </c>
    </row>
    <row r="116" spans="2:5" ht="13.8">
      <c r="B116" s="636" t="s">
        <v>544</v>
      </c>
      <c r="C116" s="626">
        <v>90458795</v>
      </c>
      <c r="D116" s="626"/>
      <c r="E116" s="625">
        <f t="shared" si="1"/>
        <v>90458795</v>
      </c>
    </row>
    <row r="117" spans="2:5" ht="13.8">
      <c r="B117" s="629" t="s">
        <v>474</v>
      </c>
      <c r="C117" s="626">
        <v>10950712</v>
      </c>
      <c r="D117" s="626"/>
      <c r="E117" s="625">
        <f t="shared" si="1"/>
        <v>10950712</v>
      </c>
    </row>
    <row r="118" spans="2:5" ht="13.8">
      <c r="B118" s="636" t="s">
        <v>545</v>
      </c>
      <c r="C118" s="626">
        <v>8933600</v>
      </c>
      <c r="D118" s="626"/>
      <c r="E118" s="625">
        <f t="shared" si="1"/>
        <v>8933600</v>
      </c>
    </row>
    <row r="119" spans="2:5" ht="13.8">
      <c r="B119" s="629" t="s">
        <v>475</v>
      </c>
      <c r="C119" s="626">
        <v>96192488</v>
      </c>
      <c r="D119" s="626"/>
      <c r="E119" s="625">
        <f t="shared" si="1"/>
        <v>96192488</v>
      </c>
    </row>
    <row r="120" spans="2:5" ht="13.8">
      <c r="B120" s="629" t="s">
        <v>476</v>
      </c>
      <c r="C120" s="626">
        <v>42844749</v>
      </c>
      <c r="D120" s="626"/>
      <c r="E120" s="625">
        <f t="shared" si="1"/>
        <v>42844749</v>
      </c>
    </row>
    <row r="121" spans="2:5" ht="13.8">
      <c r="B121" s="636" t="s">
        <v>546</v>
      </c>
      <c r="C121" s="626">
        <v>26747560</v>
      </c>
      <c r="D121" s="626">
        <v>1510222218</v>
      </c>
      <c r="E121" s="625">
        <f t="shared" si="1"/>
        <v>1536969778</v>
      </c>
    </row>
    <row r="122" spans="2:5" ht="13.8">
      <c r="B122" s="636" t="s">
        <v>547</v>
      </c>
      <c r="C122" s="626">
        <v>15000000</v>
      </c>
      <c r="D122" s="626">
        <v>250000000</v>
      </c>
      <c r="E122" s="625">
        <f t="shared" si="1"/>
        <v>265000000</v>
      </c>
    </row>
    <row r="123" spans="2:5" ht="13.8">
      <c r="B123" s="636" t="s">
        <v>548</v>
      </c>
      <c r="C123" s="626">
        <v>25458248</v>
      </c>
      <c r="D123" s="626"/>
      <c r="E123" s="625">
        <f t="shared" si="1"/>
        <v>25458248</v>
      </c>
    </row>
    <row r="124" spans="2:5" ht="13.8">
      <c r="B124" s="636" t="s">
        <v>549</v>
      </c>
      <c r="C124" s="626">
        <v>59235738</v>
      </c>
      <c r="D124" s="626">
        <v>189877792</v>
      </c>
      <c r="E124" s="625">
        <f t="shared" si="1"/>
        <v>249113530</v>
      </c>
    </row>
    <row r="125" spans="2:5" ht="13.8">
      <c r="B125" s="629" t="s">
        <v>477</v>
      </c>
      <c r="C125" s="626">
        <v>11829614</v>
      </c>
      <c r="D125" s="626"/>
      <c r="E125" s="625">
        <f t="shared" si="1"/>
        <v>11829614</v>
      </c>
    </row>
    <row r="126" spans="2:5" ht="13.8">
      <c r="B126" s="636" t="s">
        <v>550</v>
      </c>
      <c r="C126" s="626">
        <v>33018768</v>
      </c>
      <c r="D126" s="626">
        <v>57322500</v>
      </c>
      <c r="E126" s="625">
        <f t="shared" si="1"/>
        <v>90341268</v>
      </c>
    </row>
    <row r="127" spans="2:5" ht="13.8">
      <c r="B127" s="636" t="s">
        <v>551</v>
      </c>
      <c r="C127" s="626">
        <v>17110848</v>
      </c>
      <c r="D127" s="626"/>
      <c r="E127" s="625">
        <f t="shared" si="1"/>
        <v>17110848</v>
      </c>
    </row>
    <row r="128" spans="2:5" ht="13.8">
      <c r="B128" s="636" t="s">
        <v>552</v>
      </c>
      <c r="C128" s="626">
        <v>32829472</v>
      </c>
      <c r="D128" s="626"/>
      <c r="E128" s="625">
        <f t="shared" si="1"/>
        <v>32829472</v>
      </c>
    </row>
    <row r="129" spans="2:5" ht="13.8">
      <c r="B129" s="636" t="s">
        <v>553</v>
      </c>
      <c r="C129" s="626">
        <v>15439076</v>
      </c>
      <c r="D129" s="626"/>
      <c r="E129" s="625">
        <f t="shared" si="1"/>
        <v>15439076</v>
      </c>
    </row>
    <row r="130" spans="2:5" ht="13.8">
      <c r="B130" s="636" t="s">
        <v>554</v>
      </c>
      <c r="C130" s="626">
        <v>56192580</v>
      </c>
      <c r="D130" s="626"/>
      <c r="E130" s="625">
        <f t="shared" si="1"/>
        <v>56192580</v>
      </c>
    </row>
    <row r="131" spans="2:5" ht="13.8">
      <c r="B131" s="636" t="s">
        <v>555</v>
      </c>
      <c r="C131" s="626">
        <v>23191696</v>
      </c>
      <c r="D131" s="626"/>
      <c r="E131" s="625">
        <f t="shared" si="1"/>
        <v>23191696</v>
      </c>
    </row>
    <row r="132" spans="2:5" ht="13.8">
      <c r="B132" s="629" t="s">
        <v>478</v>
      </c>
      <c r="C132" s="626">
        <v>2067017</v>
      </c>
      <c r="D132" s="626"/>
      <c r="E132" s="625">
        <f t="shared" si="1"/>
        <v>2067017</v>
      </c>
    </row>
    <row r="133" spans="2:5" ht="8.1" customHeight="1">
      <c r="B133" s="629"/>
      <c r="C133" s="626"/>
      <c r="D133" s="626"/>
      <c r="E133" s="630"/>
    </row>
    <row r="134" spans="2:5" ht="13.8">
      <c r="B134" s="617" t="s">
        <v>479</v>
      </c>
      <c r="C134" s="618">
        <f>SUM(C135:C137)</f>
        <v>107160000</v>
      </c>
      <c r="D134" s="618"/>
      <c r="E134" s="619">
        <f>SUM(C134:D134)</f>
        <v>107160000</v>
      </c>
    </row>
    <row r="135" spans="2:5" ht="13.8">
      <c r="B135" s="629" t="s">
        <v>480</v>
      </c>
      <c r="C135" s="626">
        <v>27160000</v>
      </c>
      <c r="D135" s="626"/>
      <c r="E135" s="625">
        <f>SUM(C135:D135)</f>
        <v>27160000</v>
      </c>
    </row>
    <row r="136" spans="2:5" ht="13.8">
      <c r="B136" s="629" t="s">
        <v>481</v>
      </c>
      <c r="C136" s="626">
        <v>30000000</v>
      </c>
      <c r="D136" s="626"/>
      <c r="E136" s="625">
        <f>SUM(C136:D136)</f>
        <v>30000000</v>
      </c>
    </row>
    <row r="137" spans="2:5" ht="13.8">
      <c r="B137" s="629" t="s">
        <v>482</v>
      </c>
      <c r="C137" s="626">
        <v>50000000</v>
      </c>
      <c r="D137" s="626"/>
      <c r="E137" s="625">
        <f>SUM(C137:D137)</f>
        <v>50000000</v>
      </c>
    </row>
    <row r="138" spans="2:5" ht="8.1" customHeight="1">
      <c r="B138" s="629"/>
      <c r="C138" s="626"/>
      <c r="D138" s="626"/>
      <c r="E138" s="630"/>
    </row>
    <row r="139" spans="2:5" ht="13.8">
      <c r="B139" s="617" t="s">
        <v>176</v>
      </c>
      <c r="C139" s="618">
        <v>2149002002</v>
      </c>
      <c r="D139" s="618">
        <v>1201721401</v>
      </c>
      <c r="E139" s="619">
        <f>SUM(C139:D139)</f>
        <v>3350723403</v>
      </c>
    </row>
    <row r="140" spans="2:5" ht="13.8">
      <c r="B140" s="629" t="s">
        <v>176</v>
      </c>
      <c r="C140" s="626"/>
      <c r="D140" s="626"/>
      <c r="E140" s="625"/>
    </row>
    <row r="141" spans="2:5" ht="8.1" customHeight="1" thickBot="1">
      <c r="B141" s="620"/>
      <c r="C141" s="621"/>
      <c r="D141" s="621"/>
      <c r="E141" s="622"/>
    </row>
    <row r="142" spans="2:5" ht="18.600000000000001" thickTop="1" thickBot="1">
      <c r="B142" s="632" t="s">
        <v>3</v>
      </c>
      <c r="C142" s="633">
        <f>C139+C134+C94+C88+C86+C84+C82+C80+C78+C70+C68+C66+C64+C62+C60+C58+C48+C42+C36+C34+C32+C30+C28+C26+C21+C11+C9+C50+C76</f>
        <v>9721694326</v>
      </c>
      <c r="D142" s="633">
        <f t="shared" ref="D142:E142" si="2">D139+D134+D94+D88+D86+D84+D82+D80+D78+D70+D68+D66+D64+D62+D60+D58+D48+D42+D36+D34+D32+D30+D28+D26+D21+D11+D9+D50+D76</f>
        <v>9555837774</v>
      </c>
      <c r="E142" s="633">
        <f t="shared" si="2"/>
        <v>19277532100</v>
      </c>
    </row>
    <row r="143" spans="2:5" ht="14.4" thickTop="1">
      <c r="B143" s="631"/>
      <c r="C143" s="606"/>
      <c r="D143" s="606"/>
      <c r="E143" s="606"/>
    </row>
    <row r="144" spans="2:5" ht="13.8">
      <c r="B144" s="631"/>
      <c r="C144" s="654"/>
      <c r="D144" s="606"/>
      <c r="E144" s="606"/>
    </row>
    <row r="145" spans="2:5" ht="13.8">
      <c r="B145" s="631"/>
      <c r="C145" s="606"/>
      <c r="D145" s="606"/>
      <c r="E145" s="606"/>
    </row>
    <row r="146" spans="2:5" ht="13.8">
      <c r="B146" s="631"/>
      <c r="C146" s="606"/>
      <c r="D146" s="606"/>
      <c r="E146" s="606"/>
    </row>
    <row r="147" spans="2:5" ht="13.8">
      <c r="B147" s="631"/>
      <c r="C147" s="606"/>
      <c r="D147" s="606"/>
      <c r="E147" s="606"/>
    </row>
    <row r="148" spans="2:5" ht="13.8">
      <c r="B148" s="631"/>
      <c r="C148" s="606"/>
      <c r="D148" s="606"/>
      <c r="E148" s="606"/>
    </row>
    <row r="149" spans="2:5" ht="13.8">
      <c r="B149" s="631"/>
      <c r="C149" s="606"/>
      <c r="D149" s="606"/>
      <c r="E149" s="606"/>
    </row>
    <row r="150" spans="2:5" ht="13.8">
      <c r="B150" s="631"/>
      <c r="C150" s="606"/>
      <c r="D150" s="606"/>
      <c r="E150" s="606"/>
    </row>
    <row r="151" spans="2:5" ht="13.8">
      <c r="B151" s="631"/>
      <c r="C151" s="606"/>
      <c r="D151" s="606"/>
      <c r="E151" s="606"/>
    </row>
    <row r="152" spans="2:5" ht="13.8">
      <c r="B152" s="631"/>
      <c r="C152" s="606"/>
      <c r="D152" s="606"/>
      <c r="E152" s="606"/>
    </row>
    <row r="153" spans="2:5" ht="13.8">
      <c r="B153" s="631"/>
      <c r="C153" s="606"/>
      <c r="D153" s="606"/>
      <c r="E153" s="606"/>
    </row>
    <row r="154" spans="2:5" ht="13.8">
      <c r="B154" s="631"/>
      <c r="C154" s="606"/>
      <c r="D154" s="606"/>
      <c r="E154" s="606"/>
    </row>
    <row r="155" spans="2:5" ht="13.8">
      <c r="B155" s="631"/>
      <c r="C155" s="606"/>
      <c r="D155" s="606"/>
      <c r="E155" s="606"/>
    </row>
    <row r="156" spans="2:5" ht="13.8">
      <c r="B156" s="631"/>
      <c r="C156" s="606"/>
      <c r="D156" s="606"/>
      <c r="E156" s="606"/>
    </row>
    <row r="157" spans="2:5" ht="13.8">
      <c r="B157" s="631"/>
      <c r="C157" s="606"/>
      <c r="D157" s="606"/>
      <c r="E157" s="606"/>
    </row>
    <row r="158" spans="2:5" ht="13.8">
      <c r="B158" s="631"/>
      <c r="C158" s="606"/>
      <c r="D158" s="606"/>
      <c r="E158" s="606"/>
    </row>
    <row r="159" spans="2:5" ht="13.8">
      <c r="B159" s="631"/>
      <c r="C159" s="606"/>
      <c r="D159" s="606"/>
      <c r="E159" s="606"/>
    </row>
    <row r="160" spans="2:5" ht="13.8">
      <c r="B160" s="631"/>
      <c r="C160" s="606"/>
      <c r="D160" s="606"/>
      <c r="E160" s="606"/>
    </row>
  </sheetData>
  <mergeCells count="8">
    <mergeCell ref="B1:E1"/>
    <mergeCell ref="B2:E2"/>
    <mergeCell ref="B3:E3"/>
    <mergeCell ref="A4:E4"/>
    <mergeCell ref="B6:B7"/>
    <mergeCell ref="C6:C7"/>
    <mergeCell ref="D6:D7"/>
    <mergeCell ref="E6:E7"/>
  </mergeCells>
  <pageMargins left="0" right="0" top="0.35433070866141736" bottom="0.35433070866141736" header="0.31496062992125984" footer="0.31496062992125984"/>
  <pageSetup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31"/>
  <sheetViews>
    <sheetView showGridLines="0" topLeftCell="A115" zoomScale="110" zoomScaleNormal="110" workbookViewId="0">
      <selection activeCell="M69" sqref="M69"/>
    </sheetView>
  </sheetViews>
  <sheetFormatPr baseColWidth="10" defaultColWidth="11.44140625" defaultRowHeight="13.2"/>
  <cols>
    <col min="1" max="5" width="2" style="243" bestFit="1" customWidth="1"/>
    <col min="6" max="7" width="3" style="243" bestFit="1" customWidth="1"/>
    <col min="8" max="8" width="73.33203125" style="243" customWidth="1"/>
    <col min="9" max="9" width="17.109375" style="243" customWidth="1"/>
    <col min="10" max="10" width="12" style="243" bestFit="1" customWidth="1"/>
    <col min="11" max="16384" width="11.44140625" style="243"/>
  </cols>
  <sheetData>
    <row r="1" spans="1:9" ht="20.25" customHeight="1">
      <c r="A1" s="740" t="s">
        <v>169</v>
      </c>
      <c r="B1" s="740"/>
      <c r="C1" s="740"/>
      <c r="D1" s="740"/>
      <c r="E1" s="740"/>
      <c r="F1" s="740"/>
      <c r="G1" s="740"/>
      <c r="H1" s="740"/>
      <c r="I1" s="740"/>
    </row>
    <row r="2" spans="1:9" ht="20.25" customHeight="1">
      <c r="A2" s="739" t="s">
        <v>484</v>
      </c>
      <c r="B2" s="739"/>
      <c r="C2" s="739"/>
      <c r="D2" s="739"/>
      <c r="E2" s="739"/>
      <c r="F2" s="739"/>
      <c r="G2" s="739"/>
      <c r="H2" s="739"/>
      <c r="I2" s="739"/>
    </row>
    <row r="3" spans="1:9" ht="30.75" customHeight="1">
      <c r="A3" s="747" t="s">
        <v>256</v>
      </c>
      <c r="B3" s="747"/>
      <c r="C3" s="747"/>
      <c r="D3" s="747"/>
      <c r="E3" s="747"/>
      <c r="F3" s="747"/>
      <c r="G3" s="748"/>
      <c r="H3" s="748"/>
      <c r="I3" s="748"/>
    </row>
    <row r="4" spans="1:9" ht="15.6">
      <c r="A4" s="741" t="s">
        <v>15</v>
      </c>
      <c r="B4" s="741"/>
      <c r="C4" s="741"/>
      <c r="D4" s="741"/>
      <c r="E4" s="741"/>
      <c r="F4" s="741"/>
      <c r="G4" s="741"/>
      <c r="H4" s="741"/>
      <c r="I4" s="741"/>
    </row>
    <row r="5" spans="1:9" ht="9.75" customHeight="1" thickBot="1"/>
    <row r="6" spans="1:9" ht="16.5" customHeight="1" thickTop="1" thickBot="1">
      <c r="A6" s="749" t="s">
        <v>156</v>
      </c>
      <c r="B6" s="749"/>
      <c r="C6" s="749"/>
      <c r="D6" s="749"/>
      <c r="E6" s="749"/>
      <c r="F6" s="749"/>
      <c r="G6" s="749"/>
      <c r="H6" s="749"/>
      <c r="I6" s="281" t="s">
        <v>107</v>
      </c>
    </row>
    <row r="7" spans="1:9" ht="10.5" customHeight="1" thickTop="1">
      <c r="A7" s="282"/>
      <c r="B7" s="477"/>
      <c r="C7" s="477"/>
      <c r="D7" s="477"/>
      <c r="E7" s="477"/>
      <c r="F7" s="477"/>
      <c r="G7" s="745"/>
      <c r="H7" s="746"/>
      <c r="I7" s="280"/>
    </row>
    <row r="8" spans="1:9">
      <c r="A8" s="283">
        <v>2</v>
      </c>
      <c r="B8" s="251">
        <v>0</v>
      </c>
      <c r="C8" s="251">
        <v>0</v>
      </c>
      <c r="D8" s="251">
        <v>0</v>
      </c>
      <c r="E8" s="251">
        <v>0</v>
      </c>
      <c r="F8" s="251"/>
      <c r="G8" s="471"/>
      <c r="H8" s="472" t="s">
        <v>309</v>
      </c>
      <c r="I8" s="280"/>
    </row>
    <row r="9" spans="1:9">
      <c r="A9" s="283">
        <v>2</v>
      </c>
      <c r="B9" s="251">
        <v>1</v>
      </c>
      <c r="C9" s="251">
        <v>0</v>
      </c>
      <c r="D9" s="251">
        <v>0</v>
      </c>
      <c r="E9" s="251">
        <v>0</v>
      </c>
      <c r="F9" s="251"/>
      <c r="G9" s="471"/>
      <c r="H9" s="472" t="s">
        <v>304</v>
      </c>
      <c r="I9" s="280"/>
    </row>
    <row r="10" spans="1:9">
      <c r="A10" s="283">
        <v>2</v>
      </c>
      <c r="B10" s="251">
        <v>1</v>
      </c>
      <c r="C10" s="251">
        <v>1</v>
      </c>
      <c r="D10" s="251">
        <v>0</v>
      </c>
      <c r="E10" s="251">
        <v>0</v>
      </c>
      <c r="F10" s="251"/>
      <c r="G10" s="471"/>
      <c r="H10" s="472" t="s">
        <v>308</v>
      </c>
      <c r="I10" s="280"/>
    </row>
    <row r="11" spans="1:9">
      <c r="A11" s="283">
        <v>2</v>
      </c>
      <c r="B11" s="251">
        <v>1</v>
      </c>
      <c r="C11" s="251">
        <v>1</v>
      </c>
      <c r="D11" s="251">
        <v>1</v>
      </c>
      <c r="E11" s="251">
        <v>0</v>
      </c>
      <c r="F11" s="251"/>
      <c r="G11" s="471"/>
      <c r="H11" s="472" t="s">
        <v>311</v>
      </c>
      <c r="I11" s="280"/>
    </row>
    <row r="12" spans="1:9">
      <c r="A12" s="283">
        <v>2</v>
      </c>
      <c r="B12" s="251">
        <v>1</v>
      </c>
      <c r="C12" s="251">
        <v>1</v>
      </c>
      <c r="D12" s="251">
        <v>1</v>
      </c>
      <c r="E12" s="251">
        <v>1</v>
      </c>
      <c r="F12" s="251"/>
      <c r="G12" s="475"/>
      <c r="H12" s="474" t="s">
        <v>94</v>
      </c>
      <c r="I12" s="280"/>
    </row>
    <row r="13" spans="1:9" ht="14.1" customHeight="1">
      <c r="A13" s="283">
        <v>2</v>
      </c>
      <c r="B13" s="251">
        <v>1</v>
      </c>
      <c r="C13" s="251">
        <v>1</v>
      </c>
      <c r="D13" s="251">
        <v>1</v>
      </c>
      <c r="E13" s="251">
        <v>1</v>
      </c>
      <c r="F13" s="478" t="s">
        <v>4</v>
      </c>
      <c r="G13" s="471"/>
      <c r="H13" s="284" t="s">
        <v>157</v>
      </c>
      <c r="I13" s="643">
        <v>195850327</v>
      </c>
    </row>
    <row r="14" spans="1:9" ht="5.0999999999999996" customHeight="1">
      <c r="A14" s="283"/>
      <c r="B14" s="251"/>
      <c r="C14" s="251"/>
      <c r="D14" s="251"/>
      <c r="E14" s="251"/>
      <c r="F14" s="478"/>
      <c r="G14" s="471"/>
      <c r="H14" s="284"/>
      <c r="I14" s="643"/>
    </row>
    <row r="15" spans="1:9" ht="14.1" customHeight="1">
      <c r="A15" s="283">
        <v>2</v>
      </c>
      <c r="B15" s="251">
        <v>1</v>
      </c>
      <c r="C15" s="251">
        <v>1</v>
      </c>
      <c r="D15" s="251">
        <v>1</v>
      </c>
      <c r="E15" s="251">
        <v>1</v>
      </c>
      <c r="F15" s="478" t="s">
        <v>5</v>
      </c>
      <c r="G15" s="251"/>
      <c r="H15" s="284" t="s">
        <v>213</v>
      </c>
      <c r="I15" s="643">
        <v>289364652</v>
      </c>
    </row>
    <row r="16" spans="1:9" ht="14.1" customHeight="1">
      <c r="A16" s="283"/>
      <c r="B16" s="251"/>
      <c r="C16" s="251"/>
      <c r="D16" s="251"/>
      <c r="E16" s="251"/>
      <c r="F16" s="478"/>
      <c r="G16" s="251"/>
      <c r="H16" s="287" t="s">
        <v>334</v>
      </c>
      <c r="I16" s="643"/>
    </row>
    <row r="17" spans="1:9" ht="14.1" customHeight="1">
      <c r="A17" s="283">
        <v>2</v>
      </c>
      <c r="B17" s="251">
        <v>1</v>
      </c>
      <c r="C17" s="251">
        <v>1</v>
      </c>
      <c r="D17" s="251">
        <v>1</v>
      </c>
      <c r="E17" s="251">
        <v>1</v>
      </c>
      <c r="F17" s="478" t="s">
        <v>5</v>
      </c>
      <c r="G17" s="251">
        <v>24</v>
      </c>
      <c r="H17" s="284" t="s">
        <v>190</v>
      </c>
      <c r="I17" s="643">
        <v>6584736</v>
      </c>
    </row>
    <row r="18" spans="1:9" ht="14.1" customHeight="1">
      <c r="A18" s="283">
        <v>2</v>
      </c>
      <c r="B18" s="251">
        <v>1</v>
      </c>
      <c r="C18" s="251">
        <v>1</v>
      </c>
      <c r="D18" s="251">
        <v>1</v>
      </c>
      <c r="E18" s="251">
        <v>1</v>
      </c>
      <c r="F18" s="478" t="s">
        <v>5</v>
      </c>
      <c r="G18" s="251">
        <v>25</v>
      </c>
      <c r="H18" s="284" t="s">
        <v>340</v>
      </c>
      <c r="I18" s="643">
        <v>99073174</v>
      </c>
    </row>
    <row r="19" spans="1:9" ht="14.1" customHeight="1">
      <c r="A19" s="283">
        <v>2</v>
      </c>
      <c r="B19" s="251">
        <v>1</v>
      </c>
      <c r="C19" s="251">
        <v>1</v>
      </c>
      <c r="D19" s="251">
        <v>1</v>
      </c>
      <c r="E19" s="251">
        <v>1</v>
      </c>
      <c r="F19" s="478" t="s">
        <v>5</v>
      </c>
      <c r="G19" s="251">
        <v>26</v>
      </c>
      <c r="H19" s="284" t="s">
        <v>124</v>
      </c>
      <c r="I19" s="643">
        <v>9206154</v>
      </c>
    </row>
    <row r="20" spans="1:9" ht="14.1" customHeight="1">
      <c r="A20" s="283">
        <v>2</v>
      </c>
      <c r="B20" s="251">
        <v>1</v>
      </c>
      <c r="C20" s="251">
        <v>1</v>
      </c>
      <c r="D20" s="251">
        <v>1</v>
      </c>
      <c r="E20" s="251">
        <v>1</v>
      </c>
      <c r="F20" s="478" t="s">
        <v>5</v>
      </c>
      <c r="G20" s="251">
        <v>27</v>
      </c>
      <c r="H20" s="284" t="s">
        <v>333</v>
      </c>
      <c r="I20" s="643">
        <v>5468220</v>
      </c>
    </row>
    <row r="21" spans="1:9" ht="27.6" customHeight="1">
      <c r="A21" s="283">
        <v>2</v>
      </c>
      <c r="B21" s="251">
        <v>1</v>
      </c>
      <c r="C21" s="251">
        <v>1</v>
      </c>
      <c r="D21" s="251">
        <v>1</v>
      </c>
      <c r="E21" s="251">
        <v>1</v>
      </c>
      <c r="F21" s="478" t="s">
        <v>5</v>
      </c>
      <c r="G21" s="251">
        <v>28</v>
      </c>
      <c r="H21" s="284" t="s">
        <v>490</v>
      </c>
      <c r="I21" s="643">
        <v>3170044</v>
      </c>
    </row>
    <row r="22" spans="1:9" ht="27" customHeight="1">
      <c r="A22" s="283">
        <v>2</v>
      </c>
      <c r="B22" s="251">
        <v>1</v>
      </c>
      <c r="C22" s="251">
        <v>1</v>
      </c>
      <c r="D22" s="251">
        <v>1</v>
      </c>
      <c r="E22" s="251">
        <v>1</v>
      </c>
      <c r="F22" s="478" t="s">
        <v>5</v>
      </c>
      <c r="G22" s="251">
        <v>29</v>
      </c>
      <c r="H22" s="284" t="s">
        <v>491</v>
      </c>
      <c r="I22" s="643">
        <v>726183</v>
      </c>
    </row>
    <row r="23" spans="1:9" ht="5.0999999999999996" customHeight="1">
      <c r="A23" s="283"/>
      <c r="B23" s="251"/>
      <c r="C23" s="251"/>
      <c r="D23" s="251"/>
      <c r="E23" s="251"/>
      <c r="F23" s="478"/>
      <c r="G23" s="251"/>
      <c r="H23" s="657"/>
      <c r="I23" s="643"/>
    </row>
    <row r="24" spans="1:9" ht="14.1" customHeight="1">
      <c r="A24" s="283">
        <v>2</v>
      </c>
      <c r="B24" s="251">
        <v>1</v>
      </c>
      <c r="C24" s="251">
        <v>1</v>
      </c>
      <c r="D24" s="251">
        <v>1</v>
      </c>
      <c r="E24" s="251">
        <v>1</v>
      </c>
      <c r="F24" s="478" t="s">
        <v>6</v>
      </c>
      <c r="G24" s="251"/>
      <c r="H24" s="657" t="s">
        <v>215</v>
      </c>
      <c r="I24" s="643">
        <v>148170556</v>
      </c>
    </row>
    <row r="25" spans="1:9" ht="14.1" customHeight="1">
      <c r="A25" s="283"/>
      <c r="B25" s="251"/>
      <c r="C25" s="251"/>
      <c r="D25" s="251"/>
      <c r="E25" s="251"/>
      <c r="F25" s="478"/>
      <c r="G25" s="251"/>
      <c r="H25" s="658" t="s">
        <v>337</v>
      </c>
      <c r="I25" s="643"/>
    </row>
    <row r="26" spans="1:9">
      <c r="A26" s="283">
        <v>2</v>
      </c>
      <c r="B26" s="251">
        <v>1</v>
      </c>
      <c r="C26" s="251">
        <v>1</v>
      </c>
      <c r="D26" s="251">
        <v>1</v>
      </c>
      <c r="E26" s="251">
        <v>1</v>
      </c>
      <c r="F26" s="478" t="s">
        <v>6</v>
      </c>
      <c r="G26" s="478" t="s">
        <v>4</v>
      </c>
      <c r="H26" s="657" t="s">
        <v>688</v>
      </c>
      <c r="I26" s="643">
        <v>111540271</v>
      </c>
    </row>
    <row r="27" spans="1:9" ht="5.0999999999999996" customHeight="1">
      <c r="A27" s="283"/>
      <c r="B27" s="251"/>
      <c r="C27" s="251"/>
      <c r="D27" s="251"/>
      <c r="E27" s="251"/>
      <c r="F27" s="478"/>
      <c r="G27" s="251"/>
      <c r="H27" s="284"/>
      <c r="I27" s="643"/>
    </row>
    <row r="28" spans="1:9" ht="14.1" customHeight="1">
      <c r="A28" s="283">
        <v>2</v>
      </c>
      <c r="B28" s="251">
        <v>1</v>
      </c>
      <c r="C28" s="251">
        <v>1</v>
      </c>
      <c r="D28" s="251">
        <v>1</v>
      </c>
      <c r="E28" s="251">
        <v>1</v>
      </c>
      <c r="F28" s="478" t="s">
        <v>7</v>
      </c>
      <c r="G28" s="251"/>
      <c r="H28" s="284" t="s">
        <v>221</v>
      </c>
      <c r="I28" s="643">
        <v>176510612</v>
      </c>
    </row>
    <row r="29" spans="1:9" ht="5.0999999999999996" customHeight="1">
      <c r="A29" s="283"/>
      <c r="B29" s="251"/>
      <c r="C29" s="251"/>
      <c r="D29" s="251"/>
      <c r="E29" s="251"/>
      <c r="F29" s="478"/>
      <c r="G29" s="251"/>
      <c r="H29" s="284"/>
      <c r="I29" s="643"/>
    </row>
    <row r="30" spans="1:9" ht="14.1" customHeight="1">
      <c r="A30" s="283">
        <v>2</v>
      </c>
      <c r="B30" s="251">
        <v>1</v>
      </c>
      <c r="C30" s="251">
        <v>1</v>
      </c>
      <c r="D30" s="251">
        <v>1</v>
      </c>
      <c r="E30" s="251">
        <v>1</v>
      </c>
      <c r="F30" s="478" t="s">
        <v>9</v>
      </c>
      <c r="G30" s="251"/>
      <c r="H30" s="284" t="s">
        <v>216</v>
      </c>
      <c r="I30" s="643">
        <v>58782153</v>
      </c>
    </row>
    <row r="31" spans="1:9" ht="5.0999999999999996" customHeight="1">
      <c r="A31" s="283"/>
      <c r="B31" s="251"/>
      <c r="C31" s="251"/>
      <c r="D31" s="251"/>
      <c r="E31" s="251"/>
      <c r="F31" s="478"/>
      <c r="G31" s="251"/>
      <c r="H31" s="284"/>
      <c r="I31" s="643"/>
    </row>
    <row r="32" spans="1:9" ht="14.1" customHeight="1">
      <c r="A32" s="283">
        <v>2</v>
      </c>
      <c r="B32" s="251">
        <v>1</v>
      </c>
      <c r="C32" s="251">
        <v>1</v>
      </c>
      <c r="D32" s="251">
        <v>1</v>
      </c>
      <c r="E32" s="251">
        <v>1</v>
      </c>
      <c r="F32" s="478" t="s">
        <v>10</v>
      </c>
      <c r="G32" s="251"/>
      <c r="H32" s="284" t="s">
        <v>335</v>
      </c>
      <c r="I32" s="643">
        <v>43867489</v>
      </c>
    </row>
    <row r="33" spans="1:9" ht="5.0999999999999996" customHeight="1">
      <c r="A33" s="283"/>
      <c r="B33" s="251"/>
      <c r="C33" s="251"/>
      <c r="D33" s="251"/>
      <c r="E33" s="251"/>
      <c r="F33" s="478"/>
      <c r="G33" s="251"/>
      <c r="H33" s="284"/>
      <c r="I33" s="643"/>
    </row>
    <row r="34" spans="1:9" ht="14.1" customHeight="1">
      <c r="A34" s="283">
        <v>2</v>
      </c>
      <c r="B34" s="251">
        <v>1</v>
      </c>
      <c r="C34" s="251">
        <v>1</v>
      </c>
      <c r="D34" s="251">
        <v>1</v>
      </c>
      <c r="E34" s="251">
        <v>1</v>
      </c>
      <c r="F34" s="478" t="s">
        <v>11</v>
      </c>
      <c r="G34" s="251"/>
      <c r="H34" s="284" t="s">
        <v>219</v>
      </c>
      <c r="I34" s="643">
        <v>407272701</v>
      </c>
    </row>
    <row r="35" spans="1:9" ht="5.0999999999999996" customHeight="1">
      <c r="A35" s="283"/>
      <c r="B35" s="251"/>
      <c r="C35" s="251"/>
      <c r="D35" s="251"/>
      <c r="E35" s="251"/>
      <c r="F35" s="478"/>
      <c r="G35" s="251"/>
      <c r="H35" s="284"/>
      <c r="I35" s="643"/>
    </row>
    <row r="36" spans="1:9" ht="14.1" customHeight="1">
      <c r="A36" s="283">
        <v>2</v>
      </c>
      <c r="B36" s="251">
        <v>1</v>
      </c>
      <c r="C36" s="251">
        <v>1</v>
      </c>
      <c r="D36" s="251">
        <v>1</v>
      </c>
      <c r="E36" s="251">
        <v>1</v>
      </c>
      <c r="F36" s="478" t="s">
        <v>12</v>
      </c>
      <c r="G36" s="251"/>
      <c r="H36" s="284" t="s">
        <v>214</v>
      </c>
      <c r="I36" s="643">
        <v>173779830</v>
      </c>
    </row>
    <row r="37" spans="1:9" ht="5.0999999999999996" customHeight="1">
      <c r="A37" s="283"/>
      <c r="B37" s="251"/>
      <c r="C37" s="251"/>
      <c r="D37" s="251"/>
      <c r="E37" s="251"/>
      <c r="F37" s="478"/>
      <c r="G37" s="251"/>
      <c r="H37" s="284"/>
      <c r="I37" s="643"/>
    </row>
    <row r="38" spans="1:9" ht="14.1" customHeight="1">
      <c r="A38" s="283">
        <v>2</v>
      </c>
      <c r="B38" s="251">
        <v>1</v>
      </c>
      <c r="C38" s="251">
        <v>1</v>
      </c>
      <c r="D38" s="251">
        <v>1</v>
      </c>
      <c r="E38" s="251">
        <v>1</v>
      </c>
      <c r="F38" s="478" t="s">
        <v>13</v>
      </c>
      <c r="G38" s="251"/>
      <c r="H38" s="284" t="s">
        <v>336</v>
      </c>
      <c r="I38" s="643">
        <v>312814881</v>
      </c>
    </row>
    <row r="39" spans="1:9" ht="14.1" customHeight="1">
      <c r="A39" s="283"/>
      <c r="B39" s="251"/>
      <c r="C39" s="251"/>
      <c r="D39" s="251"/>
      <c r="E39" s="251"/>
      <c r="F39" s="478"/>
      <c r="G39" s="251"/>
      <c r="H39" s="287" t="s">
        <v>337</v>
      </c>
      <c r="I39" s="643"/>
    </row>
    <row r="40" spans="1:9" ht="14.1" customHeight="1">
      <c r="A40" s="283">
        <v>2</v>
      </c>
      <c r="B40" s="251">
        <v>1</v>
      </c>
      <c r="C40" s="251">
        <v>1</v>
      </c>
      <c r="D40" s="251">
        <v>1</v>
      </c>
      <c r="E40" s="251">
        <v>1</v>
      </c>
      <c r="F40" s="478" t="s">
        <v>13</v>
      </c>
      <c r="G40" s="478" t="s">
        <v>9</v>
      </c>
      <c r="H40" s="284" t="s">
        <v>339</v>
      </c>
      <c r="I40" s="643">
        <v>5487756</v>
      </c>
    </row>
    <row r="41" spans="1:9" ht="13.5" customHeight="1">
      <c r="A41" s="283">
        <v>2</v>
      </c>
      <c r="B41" s="251">
        <v>1</v>
      </c>
      <c r="C41" s="251">
        <v>1</v>
      </c>
      <c r="D41" s="251">
        <v>1</v>
      </c>
      <c r="E41" s="251">
        <v>1</v>
      </c>
      <c r="F41" s="478" t="s">
        <v>13</v>
      </c>
      <c r="G41" s="478" t="s">
        <v>10</v>
      </c>
      <c r="H41" s="657" t="s">
        <v>787</v>
      </c>
      <c r="I41" s="643">
        <v>60000000</v>
      </c>
    </row>
    <row r="42" spans="1:9" ht="14.1" customHeight="1">
      <c r="A42" s="283">
        <v>2</v>
      </c>
      <c r="B42" s="251">
        <v>1</v>
      </c>
      <c r="C42" s="251">
        <v>1</v>
      </c>
      <c r="D42" s="251">
        <v>1</v>
      </c>
      <c r="E42" s="251">
        <v>1</v>
      </c>
      <c r="F42" s="471">
        <v>10</v>
      </c>
      <c r="G42" s="251"/>
      <c r="H42" s="284" t="s">
        <v>338</v>
      </c>
      <c r="I42" s="643">
        <v>171265307</v>
      </c>
    </row>
    <row r="43" spans="1:9" ht="14.1" customHeight="1">
      <c r="A43" s="283"/>
      <c r="B43" s="251"/>
      <c r="C43" s="251"/>
      <c r="D43" s="251"/>
      <c r="E43" s="251"/>
      <c r="F43" s="478"/>
      <c r="G43" s="251"/>
      <c r="H43" s="287" t="s">
        <v>334</v>
      </c>
      <c r="I43" s="643"/>
    </row>
    <row r="44" spans="1:9" ht="14.1" customHeight="1">
      <c r="A44" s="283">
        <v>2</v>
      </c>
      <c r="B44" s="251">
        <v>1</v>
      </c>
      <c r="C44" s="251">
        <v>1</v>
      </c>
      <c r="D44" s="251">
        <v>1</v>
      </c>
      <c r="E44" s="251">
        <v>1</v>
      </c>
      <c r="F44" s="471">
        <v>10</v>
      </c>
      <c r="G44" s="251">
        <v>15</v>
      </c>
      <c r="H44" s="285" t="s">
        <v>766</v>
      </c>
      <c r="I44" s="643">
        <v>1879193</v>
      </c>
    </row>
    <row r="45" spans="1:9" ht="14.1" customHeight="1">
      <c r="A45" s="283">
        <v>2</v>
      </c>
      <c r="B45" s="251">
        <v>1</v>
      </c>
      <c r="C45" s="251">
        <v>1</v>
      </c>
      <c r="D45" s="251">
        <v>1</v>
      </c>
      <c r="E45" s="251">
        <v>1</v>
      </c>
      <c r="F45" s="471">
        <v>10</v>
      </c>
      <c r="G45" s="251">
        <v>16</v>
      </c>
      <c r="H45" s="284" t="s">
        <v>123</v>
      </c>
      <c r="I45" s="643">
        <v>1441736</v>
      </c>
    </row>
    <row r="46" spans="1:9" ht="5.0999999999999996" customHeight="1">
      <c r="A46" s="283"/>
      <c r="B46" s="251"/>
      <c r="C46" s="251"/>
      <c r="D46" s="251"/>
      <c r="E46" s="251"/>
      <c r="F46" s="471"/>
      <c r="G46" s="251"/>
      <c r="H46" s="284"/>
      <c r="I46" s="643"/>
    </row>
    <row r="47" spans="1:9" ht="14.1" customHeight="1">
      <c r="A47" s="283">
        <v>2</v>
      </c>
      <c r="B47" s="251">
        <v>1</v>
      </c>
      <c r="C47" s="251">
        <v>1</v>
      </c>
      <c r="D47" s="251">
        <v>1</v>
      </c>
      <c r="E47" s="251">
        <v>1</v>
      </c>
      <c r="F47" s="471">
        <v>11</v>
      </c>
      <c r="G47" s="251"/>
      <c r="H47" s="284" t="s">
        <v>342</v>
      </c>
      <c r="I47" s="643">
        <v>20226055</v>
      </c>
    </row>
    <row r="48" spans="1:9" ht="5.0999999999999996" customHeight="1">
      <c r="A48" s="283"/>
      <c r="B48" s="251"/>
      <c r="C48" s="251"/>
      <c r="D48" s="251"/>
      <c r="E48" s="251"/>
      <c r="F48" s="471"/>
      <c r="G48" s="251"/>
      <c r="H48" s="284"/>
      <c r="I48" s="643"/>
    </row>
    <row r="49" spans="1:9" ht="14.1" customHeight="1">
      <c r="A49" s="283">
        <v>2</v>
      </c>
      <c r="B49" s="251">
        <v>1</v>
      </c>
      <c r="C49" s="251">
        <v>1</v>
      </c>
      <c r="D49" s="251">
        <v>1</v>
      </c>
      <c r="E49" s="251">
        <v>1</v>
      </c>
      <c r="F49" s="471">
        <v>12</v>
      </c>
      <c r="G49" s="251"/>
      <c r="H49" s="284" t="s">
        <v>341</v>
      </c>
      <c r="I49" s="643">
        <v>36636161</v>
      </c>
    </row>
    <row r="50" spans="1:9" ht="14.1" customHeight="1">
      <c r="A50" s="283"/>
      <c r="B50" s="251"/>
      <c r="C50" s="251"/>
      <c r="D50" s="251"/>
      <c r="E50" s="251"/>
      <c r="F50" s="471"/>
      <c r="G50" s="251"/>
      <c r="H50" s="287" t="s">
        <v>334</v>
      </c>
      <c r="I50" s="643"/>
    </row>
    <row r="51" spans="1:9" ht="14.1" customHeight="1">
      <c r="A51" s="283">
        <v>2</v>
      </c>
      <c r="B51" s="251">
        <v>1</v>
      </c>
      <c r="C51" s="251">
        <v>1</v>
      </c>
      <c r="D51" s="251">
        <v>1</v>
      </c>
      <c r="E51" s="251">
        <v>1</v>
      </c>
      <c r="F51" s="471">
        <v>12</v>
      </c>
      <c r="G51" s="251">
        <v>12</v>
      </c>
      <c r="H51" s="284" t="s">
        <v>492</v>
      </c>
      <c r="I51" s="643">
        <v>4142955</v>
      </c>
    </row>
    <row r="52" spans="1:9" ht="14.1" customHeight="1">
      <c r="A52" s="283">
        <v>2</v>
      </c>
      <c r="B52" s="251">
        <v>1</v>
      </c>
      <c r="C52" s="251">
        <v>1</v>
      </c>
      <c r="D52" s="251">
        <v>1</v>
      </c>
      <c r="E52" s="251">
        <v>1</v>
      </c>
      <c r="F52" s="471">
        <v>12</v>
      </c>
      <c r="G52" s="251">
        <v>13</v>
      </c>
      <c r="H52" s="284" t="s">
        <v>493</v>
      </c>
      <c r="I52" s="643">
        <v>5663914</v>
      </c>
    </row>
    <row r="53" spans="1:9" ht="12" customHeight="1">
      <c r="A53" s="283">
        <v>2</v>
      </c>
      <c r="B53" s="251">
        <v>1</v>
      </c>
      <c r="C53" s="251">
        <v>1</v>
      </c>
      <c r="D53" s="251">
        <v>1</v>
      </c>
      <c r="E53" s="251">
        <v>1</v>
      </c>
      <c r="F53" s="471">
        <v>12</v>
      </c>
      <c r="G53" s="251">
        <v>14</v>
      </c>
      <c r="H53" s="284" t="s">
        <v>494</v>
      </c>
      <c r="I53" s="643">
        <v>905983</v>
      </c>
    </row>
    <row r="54" spans="1:9" ht="10.199999999999999" customHeight="1">
      <c r="A54" s="283">
        <v>2</v>
      </c>
      <c r="B54" s="251">
        <v>1</v>
      </c>
      <c r="C54" s="251">
        <v>1</v>
      </c>
      <c r="D54" s="251">
        <v>1</v>
      </c>
      <c r="E54" s="251">
        <v>1</v>
      </c>
      <c r="F54" s="471">
        <v>12</v>
      </c>
      <c r="G54" s="251">
        <v>15</v>
      </c>
      <c r="H54" s="284" t="s">
        <v>495</v>
      </c>
      <c r="I54" s="643">
        <v>7406154</v>
      </c>
    </row>
    <row r="55" spans="1:9" ht="5.0999999999999996" customHeight="1">
      <c r="A55" s="283"/>
      <c r="B55" s="251"/>
      <c r="C55" s="251"/>
      <c r="D55" s="251"/>
      <c r="E55" s="251"/>
      <c r="F55" s="471"/>
      <c r="G55" s="251"/>
      <c r="H55" s="284"/>
      <c r="I55" s="643"/>
    </row>
    <row r="56" spans="1:9" ht="14.1" customHeight="1">
      <c r="A56" s="283">
        <v>2</v>
      </c>
      <c r="B56" s="251">
        <v>1</v>
      </c>
      <c r="C56" s="251">
        <v>1</v>
      </c>
      <c r="D56" s="251">
        <v>1</v>
      </c>
      <c r="E56" s="251">
        <v>1</v>
      </c>
      <c r="F56" s="471">
        <v>13</v>
      </c>
      <c r="G56" s="251"/>
      <c r="H56" s="284" t="s">
        <v>217</v>
      </c>
      <c r="I56" s="643">
        <v>115753226</v>
      </c>
    </row>
    <row r="57" spans="1:9" ht="5.0999999999999996" customHeight="1">
      <c r="A57" s="283"/>
      <c r="B57" s="251"/>
      <c r="C57" s="251"/>
      <c r="D57" s="251"/>
      <c r="E57" s="251"/>
      <c r="F57" s="471"/>
      <c r="G57" s="251"/>
      <c r="H57" s="284"/>
      <c r="I57" s="643"/>
    </row>
    <row r="58" spans="1:9" ht="14.1" customHeight="1">
      <c r="A58" s="283">
        <v>2</v>
      </c>
      <c r="B58" s="251">
        <v>1</v>
      </c>
      <c r="C58" s="251">
        <v>1</v>
      </c>
      <c r="D58" s="251">
        <v>1</v>
      </c>
      <c r="E58" s="251">
        <v>1</v>
      </c>
      <c r="F58" s="471">
        <v>14</v>
      </c>
      <c r="G58" s="251"/>
      <c r="H58" s="284" t="s">
        <v>218</v>
      </c>
      <c r="I58" s="643">
        <v>55640719</v>
      </c>
    </row>
    <row r="59" spans="1:9" ht="5.0999999999999996" customHeight="1">
      <c r="A59" s="283"/>
      <c r="B59" s="251"/>
      <c r="C59" s="251"/>
      <c r="D59" s="251"/>
      <c r="E59" s="251"/>
      <c r="F59" s="478"/>
      <c r="G59" s="251"/>
      <c r="H59" s="284"/>
      <c r="I59" s="643"/>
    </row>
    <row r="60" spans="1:9" ht="14.1" customHeight="1">
      <c r="A60" s="283">
        <v>2</v>
      </c>
      <c r="B60" s="251">
        <v>1</v>
      </c>
      <c r="C60" s="251">
        <v>1</v>
      </c>
      <c r="D60" s="251">
        <v>1</v>
      </c>
      <c r="E60" s="251">
        <v>1</v>
      </c>
      <c r="F60" s="471">
        <v>15</v>
      </c>
      <c r="G60" s="251"/>
      <c r="H60" s="284" t="s">
        <v>343</v>
      </c>
      <c r="I60" s="643">
        <v>40818555</v>
      </c>
    </row>
    <row r="61" spans="1:9" ht="5.0999999999999996" customHeight="1">
      <c r="A61" s="283"/>
      <c r="B61" s="251"/>
      <c r="C61" s="251"/>
      <c r="D61" s="251"/>
      <c r="E61" s="251"/>
      <c r="F61" s="471"/>
      <c r="G61" s="251"/>
      <c r="H61" s="284"/>
      <c r="I61" s="643"/>
    </row>
    <row r="62" spans="1:9" ht="14.1" customHeight="1">
      <c r="A62" s="283">
        <v>2</v>
      </c>
      <c r="B62" s="251">
        <v>1</v>
      </c>
      <c r="C62" s="251">
        <v>1</v>
      </c>
      <c r="D62" s="251">
        <v>1</v>
      </c>
      <c r="E62" s="251">
        <v>1</v>
      </c>
      <c r="F62" s="471">
        <v>16</v>
      </c>
      <c r="G62" s="251"/>
      <c r="H62" s="285" t="s">
        <v>344</v>
      </c>
      <c r="I62" s="643">
        <f>302736134+450000000</f>
        <v>752736134</v>
      </c>
    </row>
    <row r="63" spans="1:9" ht="5.0999999999999996" customHeight="1">
      <c r="A63" s="283"/>
      <c r="B63" s="251"/>
      <c r="C63" s="251"/>
      <c r="D63" s="251"/>
      <c r="E63" s="251"/>
      <c r="F63" s="471"/>
      <c r="G63" s="251"/>
      <c r="H63" s="285"/>
      <c r="I63" s="643"/>
    </row>
    <row r="64" spans="1:9" ht="14.1" customHeight="1">
      <c r="A64" s="283">
        <v>2</v>
      </c>
      <c r="B64" s="251">
        <v>1</v>
      </c>
      <c r="C64" s="251">
        <v>1</v>
      </c>
      <c r="D64" s="251">
        <v>1</v>
      </c>
      <c r="E64" s="251">
        <v>1</v>
      </c>
      <c r="F64" s="471">
        <v>17</v>
      </c>
      <c r="G64" s="251"/>
      <c r="H64" s="284" t="s">
        <v>220</v>
      </c>
      <c r="I64" s="643">
        <v>74335766</v>
      </c>
    </row>
    <row r="65" spans="1:9" ht="5.0999999999999996" customHeight="1">
      <c r="A65" s="283"/>
      <c r="B65" s="251"/>
      <c r="C65" s="251"/>
      <c r="D65" s="251"/>
      <c r="E65" s="251"/>
      <c r="F65" s="471"/>
      <c r="G65" s="251"/>
      <c r="H65" s="284"/>
      <c r="I65" s="643"/>
    </row>
    <row r="66" spans="1:9" ht="14.1" customHeight="1">
      <c r="A66" s="283">
        <v>2</v>
      </c>
      <c r="B66" s="251">
        <v>1</v>
      </c>
      <c r="C66" s="251">
        <v>1</v>
      </c>
      <c r="D66" s="251">
        <v>1</v>
      </c>
      <c r="E66" s="251">
        <v>1</v>
      </c>
      <c r="F66" s="471">
        <v>18</v>
      </c>
      <c r="G66" s="251"/>
      <c r="H66" s="284" t="s">
        <v>345</v>
      </c>
      <c r="I66" s="643">
        <v>42884935</v>
      </c>
    </row>
    <row r="67" spans="1:9" ht="14.1" customHeight="1">
      <c r="A67" s="283">
        <v>2</v>
      </c>
      <c r="B67" s="251">
        <v>1</v>
      </c>
      <c r="C67" s="251">
        <v>1</v>
      </c>
      <c r="D67" s="251">
        <v>1</v>
      </c>
      <c r="E67" s="251">
        <v>1</v>
      </c>
      <c r="F67" s="471">
        <v>19</v>
      </c>
      <c r="G67" s="251"/>
      <c r="H67" s="284" t="s">
        <v>346</v>
      </c>
      <c r="I67" s="643">
        <v>585433375</v>
      </c>
    </row>
    <row r="68" spans="1:9" ht="14.1" customHeight="1">
      <c r="A68" s="569"/>
      <c r="B68" s="581"/>
      <c r="C68" s="581"/>
      <c r="D68" s="581"/>
      <c r="E68" s="581"/>
      <c r="F68" s="581"/>
      <c r="G68" s="251"/>
      <c r="H68" s="287" t="s">
        <v>337</v>
      </c>
      <c r="I68" s="643"/>
    </row>
    <row r="69" spans="1:9" ht="25.95" customHeight="1" thickBot="1">
      <c r="A69" s="466">
        <v>2</v>
      </c>
      <c r="B69" s="467">
        <v>1</v>
      </c>
      <c r="C69" s="467">
        <v>1</v>
      </c>
      <c r="D69" s="467">
        <v>1</v>
      </c>
      <c r="E69" s="467">
        <v>1</v>
      </c>
      <c r="F69" s="725">
        <v>19</v>
      </c>
      <c r="G69" s="467">
        <v>13</v>
      </c>
      <c r="H69" s="726" t="s">
        <v>191</v>
      </c>
      <c r="I69" s="724">
        <v>36061284</v>
      </c>
    </row>
    <row r="70" spans="1:9" ht="14.4" customHeight="1" thickTop="1">
      <c r="A70" s="283">
        <v>2</v>
      </c>
      <c r="B70" s="251">
        <v>1</v>
      </c>
      <c r="C70" s="251">
        <v>1</v>
      </c>
      <c r="D70" s="251">
        <v>1</v>
      </c>
      <c r="E70" s="251">
        <v>1</v>
      </c>
      <c r="F70" s="471">
        <v>19</v>
      </c>
      <c r="G70" s="251">
        <v>14</v>
      </c>
      <c r="H70" s="579" t="s">
        <v>192</v>
      </c>
      <c r="I70" s="643">
        <v>83790</v>
      </c>
    </row>
    <row r="71" spans="1:9" ht="5.0999999999999996" customHeight="1">
      <c r="A71" s="569"/>
      <c r="B71" s="581"/>
      <c r="C71" s="581"/>
      <c r="D71" s="581"/>
      <c r="E71" s="581"/>
      <c r="F71" s="581"/>
      <c r="G71" s="251"/>
      <c r="H71" s="579"/>
      <c r="I71" s="643"/>
    </row>
    <row r="72" spans="1:9" ht="14.1" customHeight="1">
      <c r="A72" s="283">
        <v>2</v>
      </c>
      <c r="B72" s="251">
        <v>1</v>
      </c>
      <c r="C72" s="251">
        <v>1</v>
      </c>
      <c r="D72" s="251">
        <v>1</v>
      </c>
      <c r="E72" s="251">
        <v>1</v>
      </c>
      <c r="F72" s="471">
        <v>20</v>
      </c>
      <c r="G72" s="251"/>
      <c r="H72" s="581" t="s">
        <v>347</v>
      </c>
      <c r="I72" s="643">
        <v>104547671</v>
      </c>
    </row>
    <row r="73" spans="1:9" ht="5.0999999999999996" customHeight="1">
      <c r="A73" s="283"/>
      <c r="B73" s="251"/>
      <c r="C73" s="251"/>
      <c r="D73" s="251"/>
      <c r="E73" s="251"/>
      <c r="F73" s="471"/>
      <c r="G73" s="251"/>
      <c r="H73" s="581"/>
      <c r="I73" s="643"/>
    </row>
    <row r="74" spans="1:9" ht="14.1" customHeight="1">
      <c r="A74" s="283">
        <v>2</v>
      </c>
      <c r="B74" s="251">
        <v>1</v>
      </c>
      <c r="C74" s="251">
        <v>1</v>
      </c>
      <c r="D74" s="251">
        <v>1</v>
      </c>
      <c r="E74" s="251">
        <v>1</v>
      </c>
      <c r="F74" s="471">
        <v>21</v>
      </c>
      <c r="G74" s="251"/>
      <c r="H74" s="284" t="s">
        <v>348</v>
      </c>
      <c r="I74" s="643">
        <v>19337632</v>
      </c>
    </row>
    <row r="75" spans="1:9" ht="5.0999999999999996" customHeight="1">
      <c r="A75" s="283"/>
      <c r="B75" s="251"/>
      <c r="C75" s="251"/>
      <c r="D75" s="251"/>
      <c r="E75" s="251"/>
      <c r="F75" s="471"/>
      <c r="G75" s="251"/>
      <c r="H75" s="252"/>
      <c r="I75" s="643"/>
    </row>
    <row r="76" spans="1:9" ht="14.1" customHeight="1">
      <c r="A76" s="283">
        <v>2</v>
      </c>
      <c r="B76" s="251">
        <v>1</v>
      </c>
      <c r="C76" s="251">
        <v>1</v>
      </c>
      <c r="D76" s="251">
        <v>1</v>
      </c>
      <c r="E76" s="251">
        <v>1</v>
      </c>
      <c r="F76" s="471">
        <v>22</v>
      </c>
      <c r="G76" s="251"/>
      <c r="H76" s="581" t="s">
        <v>349</v>
      </c>
      <c r="I76" s="643">
        <v>408362202</v>
      </c>
    </row>
    <row r="77" spans="1:9" ht="5.0999999999999996" customHeight="1">
      <c r="A77" s="283"/>
      <c r="B77" s="251"/>
      <c r="C77" s="251"/>
      <c r="D77" s="251"/>
      <c r="E77" s="251"/>
      <c r="F77" s="471"/>
      <c r="G77" s="251"/>
      <c r="H77" s="581"/>
      <c r="I77" s="643"/>
    </row>
    <row r="78" spans="1:9" ht="14.1" customHeight="1">
      <c r="A78" s="283">
        <v>2</v>
      </c>
      <c r="B78" s="251">
        <v>1</v>
      </c>
      <c r="C78" s="251">
        <v>1</v>
      </c>
      <c r="D78" s="251">
        <v>1</v>
      </c>
      <c r="E78" s="251">
        <v>1</v>
      </c>
      <c r="F78" s="471">
        <v>24</v>
      </c>
      <c r="G78" s="251"/>
      <c r="H78" s="334" t="s">
        <v>259</v>
      </c>
      <c r="I78" s="643">
        <v>74000000</v>
      </c>
    </row>
    <row r="79" spans="1:9" ht="14.1" customHeight="1">
      <c r="A79" s="283">
        <v>2</v>
      </c>
      <c r="B79" s="251">
        <v>1</v>
      </c>
      <c r="C79" s="251">
        <v>1</v>
      </c>
      <c r="D79" s="251">
        <v>1</v>
      </c>
      <c r="E79" s="251">
        <v>1</v>
      </c>
      <c r="F79" s="471">
        <v>24</v>
      </c>
      <c r="G79" s="251"/>
      <c r="H79" s="284" t="s">
        <v>260</v>
      </c>
      <c r="I79" s="643">
        <v>195252265</v>
      </c>
    </row>
    <row r="80" spans="1:9" ht="17.25" customHeight="1">
      <c r="A80" s="283"/>
      <c r="B80" s="251"/>
      <c r="C80" s="251"/>
      <c r="D80" s="251"/>
      <c r="E80" s="251"/>
      <c r="F80" s="251"/>
      <c r="G80" s="251"/>
      <c r="H80" s="287" t="s">
        <v>177</v>
      </c>
      <c r="I80" s="646">
        <f>SUM(I13:I79)</f>
        <v>4862484751</v>
      </c>
    </row>
    <row r="81" spans="1:9" ht="5.0999999999999996" customHeight="1">
      <c r="A81" s="283"/>
      <c r="B81" s="251"/>
      <c r="C81" s="251"/>
      <c r="D81" s="251"/>
      <c r="E81" s="251"/>
      <c r="F81" s="251"/>
      <c r="G81" s="251"/>
      <c r="H81" s="287"/>
      <c r="I81" s="646"/>
    </row>
    <row r="82" spans="1:9" ht="14.1" customHeight="1">
      <c r="A82" s="283">
        <v>2</v>
      </c>
      <c r="B82" s="251">
        <v>0</v>
      </c>
      <c r="C82" s="251">
        <v>0</v>
      </c>
      <c r="D82" s="251">
        <v>0</v>
      </c>
      <c r="E82" s="251">
        <v>0</v>
      </c>
      <c r="F82" s="251"/>
      <c r="G82" s="471"/>
      <c r="H82" s="472" t="s">
        <v>309</v>
      </c>
      <c r="I82" s="646"/>
    </row>
    <row r="83" spans="1:9" ht="14.1" customHeight="1">
      <c r="A83" s="283">
        <v>2</v>
      </c>
      <c r="B83" s="251">
        <v>1</v>
      </c>
      <c r="C83" s="251">
        <v>0</v>
      </c>
      <c r="D83" s="251">
        <v>0</v>
      </c>
      <c r="E83" s="251">
        <v>0</v>
      </c>
      <c r="F83" s="251"/>
      <c r="G83" s="471"/>
      <c r="H83" s="472" t="s">
        <v>304</v>
      </c>
      <c r="I83" s="646"/>
    </row>
    <row r="84" spans="1:9" ht="14.1" customHeight="1">
      <c r="A84" s="283">
        <v>2</v>
      </c>
      <c r="B84" s="251">
        <v>1</v>
      </c>
      <c r="C84" s="251">
        <v>1</v>
      </c>
      <c r="D84" s="251">
        <v>0</v>
      </c>
      <c r="E84" s="251">
        <v>0</v>
      </c>
      <c r="F84" s="251"/>
      <c r="G84" s="471"/>
      <c r="H84" s="472" t="s">
        <v>308</v>
      </c>
      <c r="I84" s="646"/>
    </row>
    <row r="85" spans="1:9" ht="14.1" customHeight="1">
      <c r="A85" s="283">
        <v>2</v>
      </c>
      <c r="B85" s="251">
        <v>1</v>
      </c>
      <c r="C85" s="251">
        <v>1</v>
      </c>
      <c r="D85" s="251">
        <v>1</v>
      </c>
      <c r="E85" s="251">
        <v>0</v>
      </c>
      <c r="F85" s="251"/>
      <c r="G85" s="471"/>
      <c r="H85" s="472" t="s">
        <v>311</v>
      </c>
      <c r="I85" s="646"/>
    </row>
    <row r="86" spans="1:9" ht="14.1" customHeight="1">
      <c r="A86" s="283">
        <v>2</v>
      </c>
      <c r="B86" s="251">
        <v>1</v>
      </c>
      <c r="C86" s="251">
        <v>1</v>
      </c>
      <c r="D86" s="251">
        <v>1</v>
      </c>
      <c r="E86" s="251">
        <v>2</v>
      </c>
      <c r="F86" s="251"/>
      <c r="G86" s="251"/>
      <c r="H86" s="474" t="s">
        <v>101</v>
      </c>
      <c r="I86" s="646"/>
    </row>
    <row r="87" spans="1:9" ht="14.1" customHeight="1">
      <c r="A87" s="283">
        <v>2</v>
      </c>
      <c r="B87" s="251">
        <v>1</v>
      </c>
      <c r="C87" s="251">
        <v>1</v>
      </c>
      <c r="D87" s="251">
        <v>1</v>
      </c>
      <c r="E87" s="251">
        <v>2</v>
      </c>
      <c r="F87" s="251">
        <v>25</v>
      </c>
      <c r="G87" s="251"/>
      <c r="H87" s="474" t="s">
        <v>101</v>
      </c>
      <c r="I87" s="646"/>
    </row>
    <row r="88" spans="1:9" ht="14.1" customHeight="1">
      <c r="A88" s="283"/>
      <c r="B88" s="251"/>
      <c r="C88" s="251"/>
      <c r="D88" s="251"/>
      <c r="E88" s="251"/>
      <c r="F88" s="251"/>
      <c r="G88" s="251"/>
      <c r="H88" s="284" t="s">
        <v>108</v>
      </c>
      <c r="I88" s="643">
        <v>105918923</v>
      </c>
    </row>
    <row r="89" spans="1:9" ht="14.1" customHeight="1">
      <c r="A89" s="283"/>
      <c r="B89" s="251"/>
      <c r="C89" s="251"/>
      <c r="D89" s="251"/>
      <c r="E89" s="251"/>
      <c r="F89" s="251"/>
      <c r="G89" s="251"/>
      <c r="H89" s="284" t="s">
        <v>109</v>
      </c>
      <c r="I89" s="643">
        <v>8188738</v>
      </c>
    </row>
    <row r="90" spans="1:9" ht="14.1" customHeight="1">
      <c r="A90" s="283"/>
      <c r="B90" s="251"/>
      <c r="C90" s="251"/>
      <c r="D90" s="251"/>
      <c r="E90" s="251"/>
      <c r="F90" s="251"/>
      <c r="G90" s="251"/>
      <c r="H90" s="284" t="s">
        <v>110</v>
      </c>
      <c r="I90" s="643">
        <v>19070219</v>
      </c>
    </row>
    <row r="91" spans="1:9" ht="14.1" customHeight="1">
      <c r="A91" s="283"/>
      <c r="B91" s="251"/>
      <c r="C91" s="251"/>
      <c r="D91" s="251"/>
      <c r="E91" s="251"/>
      <c r="F91" s="251"/>
      <c r="G91" s="251"/>
      <c r="H91" s="284" t="s">
        <v>111</v>
      </c>
      <c r="I91" s="643">
        <v>48576413</v>
      </c>
    </row>
    <row r="92" spans="1:9" ht="14.1" customHeight="1">
      <c r="A92" s="283"/>
      <c r="B92" s="251"/>
      <c r="C92" s="251"/>
      <c r="D92" s="251"/>
      <c r="E92" s="251"/>
      <c r="F92" s="251"/>
      <c r="G92" s="251"/>
      <c r="H92" s="284" t="s">
        <v>112</v>
      </c>
      <c r="I92" s="643">
        <v>1108143</v>
      </c>
    </row>
    <row r="93" spans="1:9" ht="14.1" customHeight="1">
      <c r="A93" s="286"/>
      <c r="B93" s="252"/>
      <c r="C93" s="252"/>
      <c r="D93" s="252"/>
      <c r="E93" s="252"/>
      <c r="F93" s="252"/>
      <c r="G93" s="252"/>
      <c r="H93" s="284" t="s">
        <v>113</v>
      </c>
      <c r="I93" s="643">
        <f>SUM(I88:I92)</f>
        <v>182862436</v>
      </c>
    </row>
    <row r="94" spans="1:9" ht="14.1" customHeight="1">
      <c r="A94" s="283"/>
      <c r="B94" s="251"/>
      <c r="C94" s="251"/>
      <c r="D94" s="251"/>
      <c r="E94" s="251"/>
      <c r="F94" s="251"/>
      <c r="G94" s="251"/>
      <c r="H94" s="287" t="s">
        <v>114</v>
      </c>
      <c r="I94" s="643"/>
    </row>
    <row r="95" spans="1:9" ht="14.1" customHeight="1">
      <c r="A95" s="283"/>
      <c r="B95" s="251"/>
      <c r="C95" s="251"/>
      <c r="D95" s="251"/>
      <c r="E95" s="251"/>
      <c r="F95" s="251"/>
      <c r="G95" s="251"/>
      <c r="H95" s="284" t="s">
        <v>108</v>
      </c>
      <c r="I95" s="643">
        <v>26163448</v>
      </c>
    </row>
    <row r="96" spans="1:9" ht="14.1" customHeight="1">
      <c r="A96" s="283"/>
      <c r="B96" s="251"/>
      <c r="C96" s="251"/>
      <c r="D96" s="251"/>
      <c r="E96" s="251"/>
      <c r="F96" s="251"/>
      <c r="G96" s="251"/>
      <c r="H96" s="284" t="s">
        <v>109</v>
      </c>
      <c r="I96" s="643">
        <v>1343763</v>
      </c>
    </row>
    <row r="97" spans="1:15" ht="14.1" customHeight="1">
      <c r="A97" s="283"/>
      <c r="B97" s="251"/>
      <c r="C97" s="251"/>
      <c r="D97" s="251"/>
      <c r="E97" s="251"/>
      <c r="F97" s="251"/>
      <c r="G97" s="251"/>
      <c r="H97" s="284" t="s">
        <v>110</v>
      </c>
      <c r="I97" s="643">
        <v>9500422</v>
      </c>
    </row>
    <row r="98" spans="1:15" ht="14.1" customHeight="1">
      <c r="A98" s="283"/>
      <c r="B98" s="251"/>
      <c r="C98" s="251"/>
      <c r="D98" s="251"/>
      <c r="E98" s="251"/>
      <c r="F98" s="251"/>
      <c r="G98" s="251"/>
      <c r="H98" s="284" t="s">
        <v>112</v>
      </c>
      <c r="I98" s="643"/>
    </row>
    <row r="99" spans="1:15" ht="14.1" customHeight="1">
      <c r="A99" s="286"/>
      <c r="B99" s="252"/>
      <c r="C99" s="252"/>
      <c r="D99" s="252"/>
      <c r="E99" s="252"/>
      <c r="F99" s="252"/>
      <c r="G99" s="252"/>
      <c r="H99" s="284" t="s">
        <v>113</v>
      </c>
      <c r="I99" s="643">
        <f>SUM(I95:I98)</f>
        <v>37007633</v>
      </c>
    </row>
    <row r="100" spans="1:15" ht="17.25" customHeight="1">
      <c r="A100" s="286"/>
      <c r="B100" s="252"/>
      <c r="C100" s="252"/>
      <c r="D100" s="252"/>
      <c r="E100" s="252"/>
      <c r="F100" s="252"/>
      <c r="G100" s="252"/>
      <c r="H100" s="287" t="s">
        <v>177</v>
      </c>
      <c r="I100" s="646">
        <f>I93+I99</f>
        <v>219870069</v>
      </c>
    </row>
    <row r="101" spans="1:15" ht="5.0999999999999996" customHeight="1">
      <c r="A101" s="286"/>
      <c r="B101" s="252"/>
      <c r="C101" s="252"/>
      <c r="D101" s="252"/>
      <c r="E101" s="252"/>
      <c r="F101" s="252"/>
      <c r="G101" s="252"/>
      <c r="H101" s="287"/>
      <c r="I101" s="646"/>
    </row>
    <row r="102" spans="1:15">
      <c r="A102" s="283">
        <v>2</v>
      </c>
      <c r="B102" s="251">
        <v>0</v>
      </c>
      <c r="C102" s="251">
        <v>0</v>
      </c>
      <c r="D102" s="251">
        <v>0</v>
      </c>
      <c r="E102" s="251">
        <v>0</v>
      </c>
      <c r="F102" s="251"/>
      <c r="G102" s="471"/>
      <c r="H102" s="472" t="s">
        <v>309</v>
      </c>
      <c r="I102" s="646"/>
    </row>
    <row r="103" spans="1:15">
      <c r="A103" s="283">
        <v>2</v>
      </c>
      <c r="B103" s="251">
        <v>1</v>
      </c>
      <c r="C103" s="251">
        <v>0</v>
      </c>
      <c r="D103" s="251">
        <v>0</v>
      </c>
      <c r="E103" s="251">
        <v>0</v>
      </c>
      <c r="F103" s="251"/>
      <c r="G103" s="471"/>
      <c r="H103" s="472" t="s">
        <v>304</v>
      </c>
      <c r="I103" s="646"/>
      <c r="K103" s="248"/>
      <c r="L103" s="248"/>
      <c r="M103" s="248"/>
      <c r="N103" s="248"/>
      <c r="O103" s="248"/>
    </row>
    <row r="104" spans="1:15">
      <c r="A104" s="283">
        <v>2</v>
      </c>
      <c r="B104" s="251">
        <v>1</v>
      </c>
      <c r="C104" s="251">
        <v>1</v>
      </c>
      <c r="D104" s="251">
        <v>0</v>
      </c>
      <c r="E104" s="251">
        <v>0</v>
      </c>
      <c r="F104" s="251"/>
      <c r="G104" s="471"/>
      <c r="H104" s="472" t="s">
        <v>308</v>
      </c>
      <c r="I104" s="646"/>
      <c r="K104" s="248"/>
      <c r="L104" s="248"/>
      <c r="M104" s="248"/>
      <c r="N104" s="248"/>
      <c r="O104" s="248"/>
    </row>
    <row r="105" spans="1:15">
      <c r="A105" s="283">
        <v>2</v>
      </c>
      <c r="B105" s="251">
        <v>1</v>
      </c>
      <c r="C105" s="251">
        <v>1</v>
      </c>
      <c r="D105" s="251">
        <v>1</v>
      </c>
      <c r="E105" s="251">
        <v>0</v>
      </c>
      <c r="F105" s="251"/>
      <c r="G105" s="471"/>
      <c r="H105" s="472" t="s">
        <v>311</v>
      </c>
      <c r="I105" s="646"/>
      <c r="K105" s="248"/>
      <c r="L105" s="248"/>
      <c r="M105" s="248"/>
      <c r="N105" s="248"/>
      <c r="O105" s="248"/>
    </row>
    <row r="106" spans="1:15">
      <c r="A106" s="283">
        <v>2</v>
      </c>
      <c r="B106" s="251">
        <v>1</v>
      </c>
      <c r="C106" s="251">
        <v>1</v>
      </c>
      <c r="D106" s="251">
        <v>1</v>
      </c>
      <c r="E106" s="251">
        <v>3</v>
      </c>
      <c r="F106" s="251"/>
      <c r="G106" s="251"/>
      <c r="H106" s="474" t="s">
        <v>102</v>
      </c>
      <c r="I106" s="646"/>
      <c r="K106" s="248"/>
      <c r="L106" s="248"/>
      <c r="M106" s="248"/>
      <c r="N106" s="248"/>
      <c r="O106" s="248"/>
    </row>
    <row r="107" spans="1:15" ht="15" customHeight="1">
      <c r="A107" s="283">
        <v>2</v>
      </c>
      <c r="B107" s="251">
        <v>1</v>
      </c>
      <c r="C107" s="251">
        <v>1</v>
      </c>
      <c r="D107" s="251">
        <v>1</v>
      </c>
      <c r="E107" s="251">
        <v>3</v>
      </c>
      <c r="F107" s="251">
        <v>26</v>
      </c>
      <c r="G107" s="251"/>
      <c r="H107" s="474" t="s">
        <v>102</v>
      </c>
      <c r="I107" s="646"/>
    </row>
    <row r="108" spans="1:15" ht="14.1" customHeight="1">
      <c r="A108" s="283"/>
      <c r="B108" s="251"/>
      <c r="C108" s="251"/>
      <c r="D108" s="251"/>
      <c r="E108" s="251"/>
      <c r="F108" s="251" t="s">
        <v>350</v>
      </c>
      <c r="G108" s="251"/>
      <c r="H108" s="284" t="s">
        <v>108</v>
      </c>
      <c r="I108" s="643">
        <v>231848237</v>
      </c>
    </row>
    <row r="109" spans="1:15" ht="14.1" customHeight="1">
      <c r="A109" s="283"/>
      <c r="B109" s="251"/>
      <c r="C109" s="251"/>
      <c r="D109" s="251"/>
      <c r="E109" s="251"/>
      <c r="F109" s="251"/>
      <c r="G109" s="251"/>
      <c r="H109" s="284" t="s">
        <v>115</v>
      </c>
      <c r="I109" s="643">
        <v>9835394</v>
      </c>
    </row>
    <row r="110" spans="1:15" ht="14.1" customHeight="1">
      <c r="A110" s="283"/>
      <c r="B110" s="251"/>
      <c r="C110" s="251"/>
      <c r="D110" s="251"/>
      <c r="E110" s="251"/>
      <c r="F110" s="251"/>
      <c r="G110" s="251"/>
      <c r="H110" s="284" t="s">
        <v>110</v>
      </c>
      <c r="I110" s="643">
        <v>24108099</v>
      </c>
    </row>
    <row r="111" spans="1:15" ht="14.1" customHeight="1">
      <c r="A111" s="283"/>
      <c r="B111" s="251"/>
      <c r="C111" s="251"/>
      <c r="D111" s="251"/>
      <c r="E111" s="251"/>
      <c r="F111" s="251"/>
      <c r="G111" s="251"/>
      <c r="H111" s="284" t="s">
        <v>112</v>
      </c>
      <c r="I111" s="643">
        <v>2500000</v>
      </c>
    </row>
    <row r="112" spans="1:15" ht="14.1" customHeight="1">
      <c r="A112" s="286"/>
      <c r="B112" s="252"/>
      <c r="C112" s="252"/>
      <c r="D112" s="252"/>
      <c r="E112" s="252"/>
      <c r="F112" s="252"/>
      <c r="G112" s="252"/>
      <c r="H112" s="284" t="s">
        <v>113</v>
      </c>
      <c r="I112" s="643">
        <f>SUM(I108:I111)</f>
        <v>268291730</v>
      </c>
    </row>
    <row r="113" spans="1:9" ht="14.1" customHeight="1">
      <c r="A113" s="283"/>
      <c r="B113" s="251"/>
      <c r="C113" s="251"/>
      <c r="D113" s="251"/>
      <c r="E113" s="251"/>
      <c r="F113" s="251"/>
      <c r="G113" s="251"/>
      <c r="H113" s="287" t="s">
        <v>116</v>
      </c>
      <c r="I113" s="643"/>
    </row>
    <row r="114" spans="1:9" ht="14.1" customHeight="1">
      <c r="A114" s="283"/>
      <c r="B114" s="251"/>
      <c r="C114" s="251"/>
      <c r="D114" s="251"/>
      <c r="E114" s="251"/>
      <c r="F114" s="251"/>
      <c r="G114" s="251"/>
      <c r="H114" s="284" t="s">
        <v>108</v>
      </c>
      <c r="I114" s="643">
        <v>15388190</v>
      </c>
    </row>
    <row r="115" spans="1:9" ht="14.1" customHeight="1">
      <c r="A115" s="283"/>
      <c r="B115" s="251"/>
      <c r="C115" s="251"/>
      <c r="D115" s="251"/>
      <c r="E115" s="251"/>
      <c r="F115" s="251"/>
      <c r="G115" s="251"/>
      <c r="H115" s="284" t="s">
        <v>115</v>
      </c>
      <c r="I115" s="643">
        <v>1794658</v>
      </c>
    </row>
    <row r="116" spans="1:9" ht="14.1" customHeight="1">
      <c r="A116" s="283"/>
      <c r="B116" s="251"/>
      <c r="C116" s="251"/>
      <c r="D116" s="251"/>
      <c r="E116" s="251"/>
      <c r="F116" s="251"/>
      <c r="G116" s="251"/>
      <c r="H116" s="284" t="s">
        <v>110</v>
      </c>
      <c r="I116" s="643">
        <v>3939301</v>
      </c>
    </row>
    <row r="117" spans="1:9" ht="14.1" customHeight="1">
      <c r="A117" s="286"/>
      <c r="B117" s="252"/>
      <c r="C117" s="252"/>
      <c r="D117" s="252"/>
      <c r="E117" s="252"/>
      <c r="F117" s="252"/>
      <c r="G117" s="252"/>
      <c r="H117" s="284" t="s">
        <v>113</v>
      </c>
      <c r="I117" s="643">
        <f>SUM(I113:I116)</f>
        <v>21122149</v>
      </c>
    </row>
    <row r="118" spans="1:9" ht="14.1" customHeight="1">
      <c r="A118" s="286"/>
      <c r="B118" s="252"/>
      <c r="C118" s="252"/>
      <c r="D118" s="252"/>
      <c r="E118" s="252"/>
      <c r="F118" s="252"/>
      <c r="G118" s="252"/>
      <c r="H118" s="287" t="s">
        <v>177</v>
      </c>
      <c r="I118" s="646">
        <f>I112+I117</f>
        <v>289413879</v>
      </c>
    </row>
    <row r="119" spans="1:9" ht="5.0999999999999996" customHeight="1">
      <c r="A119" s="286"/>
      <c r="B119" s="252"/>
      <c r="C119" s="252"/>
      <c r="D119" s="252"/>
      <c r="E119" s="252"/>
      <c r="F119" s="252"/>
      <c r="G119" s="252"/>
      <c r="H119" s="287"/>
      <c r="I119" s="646"/>
    </row>
    <row r="120" spans="1:9">
      <c r="A120" s="283">
        <v>2</v>
      </c>
      <c r="B120" s="251">
        <v>0</v>
      </c>
      <c r="C120" s="251">
        <v>0</v>
      </c>
      <c r="D120" s="251">
        <v>0</v>
      </c>
      <c r="E120" s="251">
        <v>0</v>
      </c>
      <c r="F120" s="251"/>
      <c r="G120" s="471"/>
      <c r="H120" s="472" t="s">
        <v>309</v>
      </c>
      <c r="I120" s="646"/>
    </row>
    <row r="121" spans="1:9">
      <c r="A121" s="283">
        <v>2</v>
      </c>
      <c r="B121" s="251">
        <v>1</v>
      </c>
      <c r="C121" s="251">
        <v>0</v>
      </c>
      <c r="D121" s="251">
        <v>0</v>
      </c>
      <c r="E121" s="251">
        <v>0</v>
      </c>
      <c r="F121" s="251"/>
      <c r="G121" s="471"/>
      <c r="H121" s="472" t="s">
        <v>304</v>
      </c>
      <c r="I121" s="646"/>
    </row>
    <row r="122" spans="1:9">
      <c r="A122" s="283">
        <v>2</v>
      </c>
      <c r="B122" s="251">
        <v>1</v>
      </c>
      <c r="C122" s="251">
        <v>1</v>
      </c>
      <c r="D122" s="251">
        <v>0</v>
      </c>
      <c r="E122" s="251">
        <v>0</v>
      </c>
      <c r="F122" s="251"/>
      <c r="G122" s="471"/>
      <c r="H122" s="472" t="s">
        <v>308</v>
      </c>
      <c r="I122" s="646"/>
    </row>
    <row r="123" spans="1:9">
      <c r="A123" s="283">
        <v>2</v>
      </c>
      <c r="B123" s="251">
        <v>1</v>
      </c>
      <c r="C123" s="251">
        <v>1</v>
      </c>
      <c r="D123" s="251">
        <v>1</v>
      </c>
      <c r="E123" s="251">
        <v>0</v>
      </c>
      <c r="F123" s="251"/>
      <c r="G123" s="471"/>
      <c r="H123" s="472" t="s">
        <v>311</v>
      </c>
      <c r="I123" s="646"/>
    </row>
    <row r="124" spans="1:9">
      <c r="A124" s="283">
        <v>2</v>
      </c>
      <c r="B124" s="251">
        <v>1</v>
      </c>
      <c r="C124" s="251">
        <v>1</v>
      </c>
      <c r="D124" s="251">
        <v>1</v>
      </c>
      <c r="E124" s="251">
        <v>4</v>
      </c>
      <c r="F124" s="251"/>
      <c r="G124" s="251"/>
      <c r="H124" s="474" t="s">
        <v>465</v>
      </c>
      <c r="I124" s="646"/>
    </row>
    <row r="125" spans="1:9">
      <c r="A125" s="283">
        <v>2</v>
      </c>
      <c r="B125" s="251">
        <v>1</v>
      </c>
      <c r="C125" s="251">
        <v>1</v>
      </c>
      <c r="D125" s="251">
        <v>1</v>
      </c>
      <c r="E125" s="251">
        <v>4</v>
      </c>
      <c r="F125" s="251">
        <v>27</v>
      </c>
      <c r="G125" s="251"/>
      <c r="H125" s="474" t="s">
        <v>465</v>
      </c>
      <c r="I125" s="646"/>
    </row>
    <row r="126" spans="1:9" ht="14.1" customHeight="1">
      <c r="A126" s="283">
        <v>2</v>
      </c>
      <c r="B126" s="251">
        <v>1</v>
      </c>
      <c r="C126" s="251">
        <v>1</v>
      </c>
      <c r="D126" s="251">
        <v>1</v>
      </c>
      <c r="E126" s="251">
        <v>4</v>
      </c>
      <c r="F126" s="251">
        <v>27</v>
      </c>
      <c r="G126" s="478" t="s">
        <v>4</v>
      </c>
      <c r="H126" s="284" t="s">
        <v>117</v>
      </c>
      <c r="I126" s="643"/>
    </row>
    <row r="127" spans="1:9" ht="14.1" customHeight="1" thickBot="1">
      <c r="A127" s="466"/>
      <c r="B127" s="467"/>
      <c r="C127" s="467"/>
      <c r="D127" s="467"/>
      <c r="E127" s="467"/>
      <c r="F127" s="467"/>
      <c r="G127" s="467"/>
      <c r="H127" s="723" t="s">
        <v>108</v>
      </c>
      <c r="I127" s="724">
        <v>67196945</v>
      </c>
    </row>
    <row r="128" spans="1:9" ht="14.1" customHeight="1" thickTop="1">
      <c r="A128" s="283"/>
      <c r="B128" s="251"/>
      <c r="C128" s="251"/>
      <c r="D128" s="251"/>
      <c r="E128" s="251"/>
      <c r="F128" s="251"/>
      <c r="G128" s="251"/>
      <c r="H128" s="284" t="s">
        <v>115</v>
      </c>
      <c r="I128" s="643">
        <v>4063137</v>
      </c>
    </row>
    <row r="129" spans="1:10" ht="14.1" customHeight="1">
      <c r="A129" s="283"/>
      <c r="B129" s="251"/>
      <c r="C129" s="251"/>
      <c r="D129" s="251"/>
      <c r="E129" s="251"/>
      <c r="F129" s="251"/>
      <c r="G129" s="251"/>
      <c r="H129" s="284" t="s">
        <v>110</v>
      </c>
      <c r="I129" s="643">
        <v>10199335</v>
      </c>
      <c r="J129" s="248"/>
    </row>
    <row r="130" spans="1:10" ht="14.1" customHeight="1">
      <c r="A130" s="283"/>
      <c r="B130" s="251"/>
      <c r="C130" s="251"/>
      <c r="D130" s="251"/>
      <c r="E130" s="251"/>
      <c r="F130" s="251"/>
      <c r="G130" s="251"/>
      <c r="H130" s="284" t="s">
        <v>178</v>
      </c>
      <c r="I130" s="647">
        <f>SUM(I131:I141)</f>
        <v>42436473</v>
      </c>
    </row>
    <row r="131" spans="1:10" ht="14.1" customHeight="1">
      <c r="A131" s="283"/>
      <c r="B131" s="251"/>
      <c r="C131" s="251"/>
      <c r="D131" s="251"/>
      <c r="E131" s="251"/>
      <c r="F131" s="251"/>
      <c r="G131" s="251"/>
      <c r="H131" s="551" t="s">
        <v>351</v>
      </c>
      <c r="I131" s="648">
        <v>10435480</v>
      </c>
    </row>
    <row r="132" spans="1:10" ht="14.1" customHeight="1">
      <c r="A132" s="283"/>
      <c r="B132" s="251"/>
      <c r="C132" s="251"/>
      <c r="D132" s="251"/>
      <c r="E132" s="251"/>
      <c r="F132" s="251"/>
      <c r="G132" s="251"/>
      <c r="H132" s="470" t="s">
        <v>294</v>
      </c>
      <c r="I132" s="648">
        <v>11760189</v>
      </c>
    </row>
    <row r="133" spans="1:10" ht="14.1" customHeight="1">
      <c r="A133" s="283"/>
      <c r="B133" s="251"/>
      <c r="C133" s="251"/>
      <c r="D133" s="251"/>
      <c r="E133" s="251"/>
      <c r="F133" s="251"/>
      <c r="G133" s="251"/>
      <c r="H133" s="470" t="s">
        <v>295</v>
      </c>
      <c r="I133" s="648">
        <v>3693700</v>
      </c>
    </row>
    <row r="134" spans="1:10" ht="14.1" customHeight="1">
      <c r="A134" s="283"/>
      <c r="B134" s="251"/>
      <c r="C134" s="251"/>
      <c r="D134" s="251"/>
      <c r="E134" s="251"/>
      <c r="F134" s="251"/>
      <c r="G134" s="251"/>
      <c r="H134" s="470" t="s">
        <v>298</v>
      </c>
      <c r="I134" s="648">
        <v>4147148</v>
      </c>
    </row>
    <row r="135" spans="1:10" ht="14.1" customHeight="1">
      <c r="A135" s="283"/>
      <c r="B135" s="251"/>
      <c r="C135" s="251"/>
      <c r="D135" s="251"/>
      <c r="E135" s="251"/>
      <c r="F135" s="251"/>
      <c r="G135" s="251"/>
      <c r="H135" s="470" t="s">
        <v>562</v>
      </c>
      <c r="I135" s="648">
        <v>5500004</v>
      </c>
    </row>
    <row r="136" spans="1:10" ht="14.1" customHeight="1">
      <c r="A136" s="283"/>
      <c r="B136" s="251"/>
      <c r="C136" s="251"/>
      <c r="D136" s="251"/>
      <c r="E136" s="251"/>
      <c r="F136" s="251"/>
      <c r="G136" s="251"/>
      <c r="H136" s="470" t="s">
        <v>296</v>
      </c>
      <c r="I136" s="648">
        <v>1518645</v>
      </c>
    </row>
    <row r="137" spans="1:10" ht="14.1" customHeight="1">
      <c r="A137" s="283"/>
      <c r="B137" s="251"/>
      <c r="C137" s="251"/>
      <c r="D137" s="251"/>
      <c r="E137" s="251"/>
      <c r="F137" s="251"/>
      <c r="G137" s="251"/>
      <c r="H137" s="470" t="s">
        <v>767</v>
      </c>
      <c r="I137" s="648">
        <v>1518645</v>
      </c>
    </row>
    <row r="138" spans="1:10" ht="14.1" customHeight="1">
      <c r="A138" s="283"/>
      <c r="B138" s="251"/>
      <c r="C138" s="251"/>
      <c r="D138" s="251"/>
      <c r="E138" s="251"/>
      <c r="F138" s="251"/>
      <c r="G138" s="251"/>
      <c r="H138" s="470" t="s">
        <v>563</v>
      </c>
      <c r="I138" s="648">
        <v>1518645</v>
      </c>
    </row>
    <row r="139" spans="1:10" ht="14.1" customHeight="1">
      <c r="A139" s="283"/>
      <c r="B139" s="251"/>
      <c r="C139" s="251"/>
      <c r="D139" s="251"/>
      <c r="E139" s="251"/>
      <c r="F139" s="251"/>
      <c r="G139" s="251"/>
      <c r="H139" s="470" t="s">
        <v>564</v>
      </c>
      <c r="I139" s="648">
        <v>1518645</v>
      </c>
    </row>
    <row r="140" spans="1:10" ht="14.1" customHeight="1">
      <c r="A140" s="283"/>
      <c r="B140" s="251"/>
      <c r="C140" s="251"/>
      <c r="D140" s="251"/>
      <c r="E140" s="251"/>
      <c r="F140" s="251"/>
      <c r="G140" s="251"/>
      <c r="H140" s="470" t="s">
        <v>565</v>
      </c>
      <c r="I140" s="648">
        <v>302780</v>
      </c>
    </row>
    <row r="141" spans="1:10" ht="14.1" customHeight="1">
      <c r="A141" s="283"/>
      <c r="B141" s="251"/>
      <c r="C141" s="251"/>
      <c r="D141" s="251"/>
      <c r="E141" s="251"/>
      <c r="F141" s="251"/>
      <c r="G141" s="251"/>
      <c r="H141" s="470" t="s">
        <v>297</v>
      </c>
      <c r="I141" s="648">
        <v>522592</v>
      </c>
    </row>
    <row r="142" spans="1:10" ht="5.0999999999999996" customHeight="1">
      <c r="A142" s="283"/>
      <c r="B142" s="251"/>
      <c r="C142" s="251"/>
      <c r="D142" s="251"/>
      <c r="E142" s="251"/>
      <c r="F142" s="251"/>
      <c r="G142" s="251"/>
      <c r="H142" s="469"/>
      <c r="I142" s="643"/>
    </row>
    <row r="143" spans="1:10" ht="14.1" customHeight="1">
      <c r="A143" s="283"/>
      <c r="B143" s="251"/>
      <c r="C143" s="251"/>
      <c r="D143" s="251"/>
      <c r="E143" s="251"/>
      <c r="F143" s="251"/>
      <c r="G143" s="251"/>
      <c r="H143" s="284" t="s">
        <v>112</v>
      </c>
      <c r="I143" s="643">
        <v>20529</v>
      </c>
    </row>
    <row r="144" spans="1:10" ht="14.1" customHeight="1">
      <c r="A144" s="283"/>
      <c r="B144" s="251"/>
      <c r="C144" s="251"/>
      <c r="D144" s="251"/>
      <c r="E144" s="251"/>
      <c r="F144" s="251"/>
      <c r="G144" s="251"/>
      <c r="H144" s="287" t="s">
        <v>177</v>
      </c>
      <c r="I144" s="646">
        <f>I127+I128+I129+I130+I143</f>
        <v>123916419</v>
      </c>
      <c r="J144" s="248"/>
    </row>
    <row r="145" spans="1:9" ht="14.1" customHeight="1">
      <c r="A145" s="283">
        <v>2</v>
      </c>
      <c r="B145" s="251">
        <v>1</v>
      </c>
      <c r="C145" s="251">
        <v>1</v>
      </c>
      <c r="D145" s="251">
        <v>1</v>
      </c>
      <c r="E145" s="251">
        <v>4</v>
      </c>
      <c r="F145" s="251">
        <v>27</v>
      </c>
      <c r="G145" s="478" t="s">
        <v>5</v>
      </c>
      <c r="H145" s="284" t="s">
        <v>118</v>
      </c>
      <c r="I145" s="643"/>
    </row>
    <row r="146" spans="1:9" ht="14.1" customHeight="1">
      <c r="A146" s="283"/>
      <c r="B146" s="251"/>
      <c r="C146" s="251"/>
      <c r="D146" s="251"/>
      <c r="E146" s="251"/>
      <c r="F146" s="251"/>
      <c r="G146" s="251"/>
      <c r="H146" s="284" t="s">
        <v>108</v>
      </c>
      <c r="I146" s="643">
        <v>22276513</v>
      </c>
    </row>
    <row r="147" spans="1:9" ht="14.1" customHeight="1">
      <c r="A147" s="283"/>
      <c r="B147" s="251"/>
      <c r="C147" s="251"/>
      <c r="D147" s="251"/>
      <c r="E147" s="251"/>
      <c r="F147" s="251"/>
      <c r="G147" s="251"/>
      <c r="H147" s="284" t="s">
        <v>115</v>
      </c>
      <c r="I147" s="643">
        <v>1401700</v>
      </c>
    </row>
    <row r="148" spans="1:9" ht="14.1" customHeight="1">
      <c r="A148" s="283"/>
      <c r="B148" s="251"/>
      <c r="C148" s="251"/>
      <c r="D148" s="251"/>
      <c r="E148" s="251"/>
      <c r="F148" s="251"/>
      <c r="G148" s="251"/>
      <c r="H148" s="284" t="s">
        <v>110</v>
      </c>
      <c r="I148" s="643">
        <v>3288068</v>
      </c>
    </row>
    <row r="149" spans="1:9" ht="14.1" customHeight="1">
      <c r="A149" s="283"/>
      <c r="B149" s="251"/>
      <c r="C149" s="251"/>
      <c r="D149" s="251"/>
      <c r="E149" s="251"/>
      <c r="F149" s="251"/>
      <c r="G149" s="251"/>
      <c r="H149" s="284" t="s">
        <v>112</v>
      </c>
      <c r="I149" s="643"/>
    </row>
    <row r="150" spans="1:9" ht="14.1" customHeight="1">
      <c r="A150" s="283"/>
      <c r="B150" s="251"/>
      <c r="C150" s="251"/>
      <c r="D150" s="251"/>
      <c r="E150" s="251"/>
      <c r="F150" s="251"/>
      <c r="G150" s="251"/>
      <c r="H150" s="287" t="s">
        <v>177</v>
      </c>
      <c r="I150" s="646">
        <f>SUM(I146:I149)</f>
        <v>26966281</v>
      </c>
    </row>
    <row r="151" spans="1:9" ht="18" customHeight="1">
      <c r="A151" s="283">
        <v>2</v>
      </c>
      <c r="B151" s="251">
        <v>1</v>
      </c>
      <c r="C151" s="251">
        <v>1</v>
      </c>
      <c r="D151" s="251">
        <v>1</v>
      </c>
      <c r="E151" s="251">
        <v>4</v>
      </c>
      <c r="F151" s="251">
        <v>27</v>
      </c>
      <c r="G151" s="478" t="s">
        <v>6</v>
      </c>
      <c r="H151" s="285" t="s">
        <v>119</v>
      </c>
      <c r="I151" s="643"/>
    </row>
    <row r="152" spans="1:9" ht="15" customHeight="1">
      <c r="A152" s="283"/>
      <c r="B152" s="251"/>
      <c r="C152" s="251"/>
      <c r="D152" s="251"/>
      <c r="E152" s="251"/>
      <c r="F152" s="251"/>
      <c r="G152" s="251"/>
      <c r="H152" s="284" t="s">
        <v>108</v>
      </c>
      <c r="I152" s="643">
        <v>14517360</v>
      </c>
    </row>
    <row r="153" spans="1:9" ht="15" customHeight="1">
      <c r="A153" s="283"/>
      <c r="B153" s="251"/>
      <c r="C153" s="251"/>
      <c r="D153" s="251"/>
      <c r="E153" s="251"/>
      <c r="F153" s="251"/>
      <c r="G153" s="251"/>
      <c r="H153" s="284" t="s">
        <v>115</v>
      </c>
      <c r="I153" s="643">
        <v>1092672</v>
      </c>
    </row>
    <row r="154" spans="1:9" ht="15" customHeight="1">
      <c r="A154" s="283"/>
      <c r="B154" s="251"/>
      <c r="C154" s="251"/>
      <c r="D154" s="251"/>
      <c r="E154" s="251"/>
      <c r="F154" s="251"/>
      <c r="G154" s="251"/>
      <c r="H154" s="284" t="s">
        <v>110</v>
      </c>
      <c r="I154" s="643">
        <v>4514180</v>
      </c>
    </row>
    <row r="155" spans="1:9" ht="15" customHeight="1">
      <c r="A155" s="283"/>
      <c r="B155" s="251"/>
      <c r="C155" s="251"/>
      <c r="D155" s="251"/>
      <c r="E155" s="251"/>
      <c r="F155" s="251"/>
      <c r="G155" s="251"/>
      <c r="H155" s="284" t="s">
        <v>111</v>
      </c>
      <c r="I155" s="643">
        <v>120000</v>
      </c>
    </row>
    <row r="156" spans="1:9" ht="15" customHeight="1">
      <c r="A156" s="283"/>
      <c r="B156" s="251"/>
      <c r="C156" s="251"/>
      <c r="D156" s="251"/>
      <c r="E156" s="251"/>
      <c r="F156" s="251"/>
      <c r="G156" s="251"/>
      <c r="H156" s="284" t="s">
        <v>112</v>
      </c>
      <c r="I156" s="643">
        <v>199000</v>
      </c>
    </row>
    <row r="157" spans="1:9" ht="16.5" customHeight="1">
      <c r="A157" s="283"/>
      <c r="B157" s="251"/>
      <c r="C157" s="251"/>
      <c r="D157" s="251"/>
      <c r="E157" s="251"/>
      <c r="F157" s="251"/>
      <c r="G157" s="251"/>
      <c r="H157" s="578" t="s">
        <v>177</v>
      </c>
      <c r="I157" s="649">
        <f>SUM(I152:I156)</f>
        <v>20443212</v>
      </c>
    </row>
    <row r="158" spans="1:9" ht="15" customHeight="1">
      <c r="A158" s="283">
        <v>2</v>
      </c>
      <c r="B158" s="251">
        <v>1</v>
      </c>
      <c r="C158" s="251">
        <v>1</v>
      </c>
      <c r="D158" s="251">
        <v>1</v>
      </c>
      <c r="E158" s="251">
        <v>4</v>
      </c>
      <c r="F158" s="251">
        <v>27</v>
      </c>
      <c r="G158" s="478" t="s">
        <v>11</v>
      </c>
      <c r="H158" s="285" t="s">
        <v>279</v>
      </c>
      <c r="I158" s="646"/>
    </row>
    <row r="159" spans="1:9" ht="15" customHeight="1">
      <c r="A159" s="283"/>
      <c r="B159" s="251"/>
      <c r="C159" s="251"/>
      <c r="D159" s="251"/>
      <c r="E159" s="251"/>
      <c r="F159" s="251"/>
      <c r="G159" s="251"/>
      <c r="H159" s="284" t="s">
        <v>108</v>
      </c>
      <c r="I159" s="643">
        <v>14204106</v>
      </c>
    </row>
    <row r="160" spans="1:9" ht="15" customHeight="1">
      <c r="A160" s="283"/>
      <c r="B160" s="251"/>
      <c r="C160" s="251"/>
      <c r="D160" s="251"/>
      <c r="E160" s="251"/>
      <c r="F160" s="251"/>
      <c r="G160" s="251"/>
      <c r="H160" s="284" t="s">
        <v>115</v>
      </c>
      <c r="I160" s="643">
        <v>1051210</v>
      </c>
    </row>
    <row r="161" spans="1:9" ht="15" customHeight="1">
      <c r="A161" s="283"/>
      <c r="B161" s="251"/>
      <c r="C161" s="251"/>
      <c r="D161" s="251"/>
      <c r="E161" s="251"/>
      <c r="F161" s="251"/>
      <c r="G161" s="251"/>
      <c r="H161" s="284" t="s">
        <v>110</v>
      </c>
      <c r="I161" s="643">
        <v>2252700</v>
      </c>
    </row>
    <row r="162" spans="1:9" ht="15" customHeight="1">
      <c r="A162" s="283"/>
      <c r="B162" s="251"/>
      <c r="C162" s="251"/>
      <c r="D162" s="251"/>
      <c r="E162" s="251"/>
      <c r="F162" s="251"/>
      <c r="G162" s="251"/>
      <c r="H162" s="284" t="s">
        <v>112</v>
      </c>
      <c r="I162" s="643">
        <v>952366</v>
      </c>
    </row>
    <row r="163" spans="1:9" ht="12.6" customHeight="1">
      <c r="A163" s="283"/>
      <c r="B163" s="251"/>
      <c r="C163" s="251"/>
      <c r="D163" s="251"/>
      <c r="E163" s="251"/>
      <c r="F163" s="251"/>
      <c r="G163" s="251"/>
      <c r="H163" s="287" t="s">
        <v>177</v>
      </c>
      <c r="I163" s="646">
        <f>SUM(I159:I162)</f>
        <v>18460382</v>
      </c>
    </row>
    <row r="164" spans="1:9" ht="5.0999999999999996" customHeight="1">
      <c r="A164" s="283"/>
      <c r="B164" s="251"/>
      <c r="C164" s="251"/>
      <c r="D164" s="251"/>
      <c r="E164" s="251"/>
      <c r="F164" s="251"/>
      <c r="G164" s="251"/>
      <c r="H164" s="287"/>
      <c r="I164" s="646"/>
    </row>
    <row r="165" spans="1:9" ht="14.1" customHeight="1">
      <c r="A165" s="283">
        <v>2</v>
      </c>
      <c r="B165" s="251">
        <v>0</v>
      </c>
      <c r="C165" s="251">
        <v>0</v>
      </c>
      <c r="D165" s="251">
        <v>0</v>
      </c>
      <c r="E165" s="251">
        <v>0</v>
      </c>
      <c r="F165" s="251"/>
      <c r="G165" s="471"/>
      <c r="H165" s="472" t="s">
        <v>309</v>
      </c>
      <c r="I165" s="646"/>
    </row>
    <row r="166" spans="1:9" ht="14.1" customHeight="1">
      <c r="A166" s="283">
        <v>2</v>
      </c>
      <c r="B166" s="251">
        <v>1</v>
      </c>
      <c r="C166" s="251">
        <v>0</v>
      </c>
      <c r="D166" s="251">
        <v>0</v>
      </c>
      <c r="E166" s="251">
        <v>0</v>
      </c>
      <c r="F166" s="251"/>
      <c r="G166" s="471"/>
      <c r="H166" s="472" t="s">
        <v>304</v>
      </c>
      <c r="I166" s="646"/>
    </row>
    <row r="167" spans="1:9" ht="14.1" customHeight="1">
      <c r="A167" s="283">
        <v>2</v>
      </c>
      <c r="B167" s="251">
        <v>1</v>
      </c>
      <c r="C167" s="251">
        <v>1</v>
      </c>
      <c r="D167" s="251">
        <v>0</v>
      </c>
      <c r="E167" s="251">
        <v>0</v>
      </c>
      <c r="F167" s="251"/>
      <c r="G167" s="471"/>
      <c r="H167" s="472" t="s">
        <v>308</v>
      </c>
      <c r="I167" s="646"/>
    </row>
    <row r="168" spans="1:9" ht="26.4">
      <c r="A168" s="283">
        <v>2</v>
      </c>
      <c r="B168" s="251">
        <v>1</v>
      </c>
      <c r="C168" s="251">
        <v>1</v>
      </c>
      <c r="D168" s="251">
        <v>2</v>
      </c>
      <c r="E168" s="251">
        <v>0</v>
      </c>
      <c r="F168" s="251"/>
      <c r="G168" s="471"/>
      <c r="H168" s="472" t="s">
        <v>158</v>
      </c>
      <c r="I168" s="646"/>
    </row>
    <row r="169" spans="1:9" ht="26.4">
      <c r="A169" s="283">
        <v>2</v>
      </c>
      <c r="B169" s="251">
        <v>1</v>
      </c>
      <c r="C169" s="251">
        <v>1</v>
      </c>
      <c r="D169" s="251">
        <v>2</v>
      </c>
      <c r="E169" s="251">
        <v>0</v>
      </c>
      <c r="F169" s="251"/>
      <c r="G169" s="475"/>
      <c r="H169" s="474" t="s">
        <v>307</v>
      </c>
      <c r="I169" s="646"/>
    </row>
    <row r="170" spans="1:9" ht="14.1" customHeight="1">
      <c r="A170" s="283">
        <v>2</v>
      </c>
      <c r="B170" s="251">
        <v>1</v>
      </c>
      <c r="C170" s="251">
        <v>1</v>
      </c>
      <c r="D170" s="251">
        <v>2</v>
      </c>
      <c r="E170" s="251">
        <v>0</v>
      </c>
      <c r="F170" s="251">
        <v>28</v>
      </c>
      <c r="G170" s="251"/>
      <c r="H170" s="287" t="s">
        <v>310</v>
      </c>
      <c r="I170" s="646"/>
    </row>
    <row r="171" spans="1:9" ht="14.1" customHeight="1">
      <c r="A171" s="283">
        <v>2</v>
      </c>
      <c r="B171" s="251">
        <v>1</v>
      </c>
      <c r="C171" s="251">
        <v>1</v>
      </c>
      <c r="D171" s="251">
        <v>2</v>
      </c>
      <c r="E171" s="251">
        <v>0</v>
      </c>
      <c r="F171" s="251">
        <v>28</v>
      </c>
      <c r="G171" s="478" t="s">
        <v>4</v>
      </c>
      <c r="H171" s="284" t="s">
        <v>193</v>
      </c>
      <c r="I171" s="643">
        <v>111992096</v>
      </c>
    </row>
    <row r="172" spans="1:9" ht="14.1" customHeight="1">
      <c r="A172" s="283">
        <v>2</v>
      </c>
      <c r="B172" s="251">
        <v>1</v>
      </c>
      <c r="C172" s="251">
        <v>1</v>
      </c>
      <c r="D172" s="251">
        <v>2</v>
      </c>
      <c r="E172" s="251">
        <v>0</v>
      </c>
      <c r="F172" s="251">
        <v>28</v>
      </c>
      <c r="G172" s="478" t="s">
        <v>5</v>
      </c>
      <c r="H172" s="284" t="s">
        <v>194</v>
      </c>
      <c r="I172" s="643">
        <v>53856149</v>
      </c>
    </row>
    <row r="173" spans="1:9" ht="14.1" customHeight="1">
      <c r="A173" s="283">
        <v>2</v>
      </c>
      <c r="B173" s="251">
        <v>1</v>
      </c>
      <c r="C173" s="251">
        <v>1</v>
      </c>
      <c r="D173" s="251">
        <v>2</v>
      </c>
      <c r="E173" s="251">
        <v>0</v>
      </c>
      <c r="F173" s="251">
        <v>28</v>
      </c>
      <c r="G173" s="478" t="s">
        <v>6</v>
      </c>
      <c r="H173" s="284" t="s">
        <v>195</v>
      </c>
      <c r="I173" s="643">
        <v>193483705</v>
      </c>
    </row>
    <row r="174" spans="1:9" ht="14.1" customHeight="1">
      <c r="A174" s="283">
        <v>2</v>
      </c>
      <c r="B174" s="251">
        <v>1</v>
      </c>
      <c r="C174" s="251">
        <v>1</v>
      </c>
      <c r="D174" s="251">
        <v>2</v>
      </c>
      <c r="E174" s="251">
        <v>0</v>
      </c>
      <c r="F174" s="251">
        <v>28</v>
      </c>
      <c r="G174" s="478" t="s">
        <v>7</v>
      </c>
      <c r="H174" s="284" t="s">
        <v>196</v>
      </c>
      <c r="I174" s="643">
        <v>30040517</v>
      </c>
    </row>
    <row r="175" spans="1:9" ht="14.1" customHeight="1">
      <c r="A175" s="283">
        <v>2</v>
      </c>
      <c r="B175" s="251">
        <v>1</v>
      </c>
      <c r="C175" s="251">
        <v>1</v>
      </c>
      <c r="D175" s="251">
        <v>2</v>
      </c>
      <c r="E175" s="251">
        <v>0</v>
      </c>
      <c r="F175" s="251">
        <v>28</v>
      </c>
      <c r="G175" s="478" t="s">
        <v>9</v>
      </c>
      <c r="H175" s="284" t="s">
        <v>197</v>
      </c>
      <c r="I175" s="643">
        <v>10185939</v>
      </c>
    </row>
    <row r="176" spans="1:9" ht="14.1" customHeight="1">
      <c r="A176" s="283">
        <v>2</v>
      </c>
      <c r="B176" s="251">
        <v>1</v>
      </c>
      <c r="C176" s="251">
        <v>1</v>
      </c>
      <c r="D176" s="251">
        <v>2</v>
      </c>
      <c r="E176" s="251">
        <v>0</v>
      </c>
      <c r="F176" s="251">
        <v>28</v>
      </c>
      <c r="G176" s="478" t="s">
        <v>10</v>
      </c>
      <c r="H176" s="284" t="s">
        <v>198</v>
      </c>
      <c r="I176" s="643">
        <v>18068931</v>
      </c>
    </row>
    <row r="177" spans="1:9" ht="14.1" customHeight="1">
      <c r="A177" s="283">
        <v>2</v>
      </c>
      <c r="B177" s="251">
        <v>1</v>
      </c>
      <c r="C177" s="251">
        <v>1</v>
      </c>
      <c r="D177" s="251">
        <v>2</v>
      </c>
      <c r="E177" s="251">
        <v>0</v>
      </c>
      <c r="F177" s="251">
        <v>28</v>
      </c>
      <c r="G177" s="478" t="s">
        <v>11</v>
      </c>
      <c r="H177" s="284" t="s">
        <v>360</v>
      </c>
      <c r="I177" s="643">
        <v>35061901</v>
      </c>
    </row>
    <row r="178" spans="1:9" ht="14.1" customHeight="1">
      <c r="A178" s="283">
        <v>2</v>
      </c>
      <c r="B178" s="251">
        <v>1</v>
      </c>
      <c r="C178" s="251">
        <v>1</v>
      </c>
      <c r="D178" s="251">
        <v>2</v>
      </c>
      <c r="E178" s="251">
        <v>0</v>
      </c>
      <c r="F178" s="251">
        <v>28</v>
      </c>
      <c r="G178" s="478" t="s">
        <v>12</v>
      </c>
      <c r="H178" s="284" t="s">
        <v>127</v>
      </c>
      <c r="I178" s="643">
        <v>22611152</v>
      </c>
    </row>
    <row r="179" spans="1:9" ht="14.1" customHeight="1" thickBot="1">
      <c r="A179" s="466">
        <v>2</v>
      </c>
      <c r="B179" s="467">
        <v>1</v>
      </c>
      <c r="C179" s="467">
        <v>1</v>
      </c>
      <c r="D179" s="467">
        <v>2</v>
      </c>
      <c r="E179" s="467">
        <v>0</v>
      </c>
      <c r="F179" s="467">
        <v>28</v>
      </c>
      <c r="G179" s="722" t="s">
        <v>13</v>
      </c>
      <c r="H179" s="723" t="s">
        <v>128</v>
      </c>
      <c r="I179" s="724">
        <v>18352309</v>
      </c>
    </row>
    <row r="180" spans="1:9" ht="14.1" customHeight="1" thickTop="1">
      <c r="A180" s="283">
        <v>2</v>
      </c>
      <c r="B180" s="251">
        <v>1</v>
      </c>
      <c r="C180" s="251">
        <v>1</v>
      </c>
      <c r="D180" s="251">
        <v>2</v>
      </c>
      <c r="E180" s="251">
        <v>0</v>
      </c>
      <c r="F180" s="251">
        <v>28</v>
      </c>
      <c r="G180" s="471">
        <v>10</v>
      </c>
      <c r="H180" s="284" t="s">
        <v>237</v>
      </c>
      <c r="I180" s="643">
        <v>6775707</v>
      </c>
    </row>
    <row r="181" spans="1:9" ht="12.9" customHeight="1">
      <c r="A181" s="283">
        <v>2</v>
      </c>
      <c r="B181" s="251">
        <v>1</v>
      </c>
      <c r="C181" s="251">
        <v>1</v>
      </c>
      <c r="D181" s="251">
        <v>2</v>
      </c>
      <c r="E181" s="251">
        <v>0</v>
      </c>
      <c r="F181" s="251">
        <v>28</v>
      </c>
      <c r="G181" s="471">
        <v>11</v>
      </c>
      <c r="H181" s="285" t="s">
        <v>428</v>
      </c>
      <c r="I181" s="643">
        <v>8564127</v>
      </c>
    </row>
    <row r="182" spans="1:9" ht="12.9" customHeight="1">
      <c r="A182" s="283">
        <v>2</v>
      </c>
      <c r="B182" s="251">
        <v>1</v>
      </c>
      <c r="C182" s="251">
        <v>1</v>
      </c>
      <c r="D182" s="251">
        <v>2</v>
      </c>
      <c r="E182" s="251">
        <v>0</v>
      </c>
      <c r="F182" s="251">
        <v>28</v>
      </c>
      <c r="G182" s="471">
        <v>12</v>
      </c>
      <c r="H182" s="284" t="s">
        <v>361</v>
      </c>
      <c r="I182" s="643">
        <v>3184629</v>
      </c>
    </row>
    <row r="183" spans="1:9" ht="12.9" customHeight="1">
      <c r="A183" s="283">
        <v>2</v>
      </c>
      <c r="B183" s="251">
        <v>1</v>
      </c>
      <c r="C183" s="251">
        <v>1</v>
      </c>
      <c r="D183" s="251">
        <v>2</v>
      </c>
      <c r="E183" s="251">
        <v>0</v>
      </c>
      <c r="F183" s="251">
        <v>28</v>
      </c>
      <c r="G183" s="471">
        <v>13</v>
      </c>
      <c r="H183" s="285" t="s">
        <v>120</v>
      </c>
      <c r="I183" s="643">
        <v>227151852</v>
      </c>
    </row>
    <row r="184" spans="1:9" ht="12.9" customHeight="1">
      <c r="A184" s="283">
        <v>2</v>
      </c>
      <c r="B184" s="251">
        <v>1</v>
      </c>
      <c r="C184" s="251">
        <v>1</v>
      </c>
      <c r="D184" s="251">
        <v>2</v>
      </c>
      <c r="E184" s="251">
        <v>0</v>
      </c>
      <c r="F184" s="251">
        <v>28</v>
      </c>
      <c r="G184" s="471">
        <v>14</v>
      </c>
      <c r="H184" s="285" t="s">
        <v>121</v>
      </c>
      <c r="I184" s="643">
        <v>168175392</v>
      </c>
    </row>
    <row r="185" spans="1:9" ht="14.1" customHeight="1">
      <c r="A185" s="283">
        <v>2</v>
      </c>
      <c r="B185" s="251">
        <v>1</v>
      </c>
      <c r="C185" s="251">
        <v>1</v>
      </c>
      <c r="D185" s="251">
        <v>2</v>
      </c>
      <c r="E185" s="251">
        <v>0</v>
      </c>
      <c r="F185" s="251">
        <v>28</v>
      </c>
      <c r="G185" s="471">
        <v>15</v>
      </c>
      <c r="H185" s="284" t="s">
        <v>122</v>
      </c>
      <c r="I185" s="643">
        <v>127699320</v>
      </c>
    </row>
    <row r="186" spans="1:9" ht="12.9" customHeight="1">
      <c r="A186" s="283">
        <v>2</v>
      </c>
      <c r="B186" s="251">
        <v>1</v>
      </c>
      <c r="C186" s="251">
        <v>1</v>
      </c>
      <c r="D186" s="251">
        <v>2</v>
      </c>
      <c r="E186" s="251">
        <v>0</v>
      </c>
      <c r="F186" s="251">
        <v>28</v>
      </c>
      <c r="G186" s="471">
        <v>16</v>
      </c>
      <c r="H186" s="284" t="s">
        <v>125</v>
      </c>
      <c r="I186" s="643">
        <v>39309225</v>
      </c>
    </row>
    <row r="187" spans="1:9" ht="14.1" customHeight="1">
      <c r="A187" s="283">
        <v>2</v>
      </c>
      <c r="B187" s="251">
        <v>1</v>
      </c>
      <c r="C187" s="251">
        <v>1</v>
      </c>
      <c r="D187" s="251">
        <v>2</v>
      </c>
      <c r="E187" s="251">
        <v>0</v>
      </c>
      <c r="F187" s="251">
        <v>28</v>
      </c>
      <c r="G187" s="471">
        <v>17</v>
      </c>
      <c r="H187" s="284" t="s">
        <v>362</v>
      </c>
      <c r="I187" s="643">
        <v>2176085</v>
      </c>
    </row>
    <row r="188" spans="1:9" ht="14.1" customHeight="1">
      <c r="A188" s="283">
        <v>2</v>
      </c>
      <c r="B188" s="251">
        <v>1</v>
      </c>
      <c r="C188" s="251">
        <v>1</v>
      </c>
      <c r="D188" s="251">
        <v>2</v>
      </c>
      <c r="E188" s="251">
        <v>0</v>
      </c>
      <c r="F188" s="251">
        <v>28</v>
      </c>
      <c r="G188" s="471">
        <v>18</v>
      </c>
      <c r="H188" s="284" t="s">
        <v>199</v>
      </c>
      <c r="I188" s="643">
        <v>18785970</v>
      </c>
    </row>
    <row r="189" spans="1:9" ht="13.8" customHeight="1">
      <c r="A189" s="283">
        <v>2</v>
      </c>
      <c r="B189" s="251">
        <v>1</v>
      </c>
      <c r="C189" s="251">
        <v>1</v>
      </c>
      <c r="D189" s="251">
        <v>2</v>
      </c>
      <c r="E189" s="251">
        <v>0</v>
      </c>
      <c r="F189" s="251">
        <v>28</v>
      </c>
      <c r="G189" s="471">
        <v>19</v>
      </c>
      <c r="H189" s="284" t="s">
        <v>200</v>
      </c>
      <c r="I189" s="643">
        <v>14733371</v>
      </c>
    </row>
    <row r="190" spans="1:9" ht="14.1" customHeight="1">
      <c r="A190" s="283">
        <v>2</v>
      </c>
      <c r="B190" s="251">
        <v>1</v>
      </c>
      <c r="C190" s="251">
        <v>1</v>
      </c>
      <c r="D190" s="251">
        <v>2</v>
      </c>
      <c r="E190" s="251">
        <v>0</v>
      </c>
      <c r="F190" s="251">
        <v>28</v>
      </c>
      <c r="G190" s="471">
        <v>20</v>
      </c>
      <c r="H190" s="284" t="s">
        <v>126</v>
      </c>
      <c r="I190" s="643">
        <v>13351540</v>
      </c>
    </row>
    <row r="191" spans="1:9" ht="12.9" customHeight="1">
      <c r="A191" s="283">
        <v>2</v>
      </c>
      <c r="B191" s="251">
        <v>1</v>
      </c>
      <c r="C191" s="251">
        <v>1</v>
      </c>
      <c r="D191" s="251">
        <v>2</v>
      </c>
      <c r="E191" s="251">
        <v>0</v>
      </c>
      <c r="F191" s="251">
        <v>28</v>
      </c>
      <c r="G191" s="471">
        <v>21</v>
      </c>
      <c r="H191" s="285" t="s">
        <v>201</v>
      </c>
      <c r="I191" s="643">
        <v>212916453</v>
      </c>
    </row>
    <row r="192" spans="1:9" ht="14.1" customHeight="1">
      <c r="A192" s="283">
        <v>2</v>
      </c>
      <c r="B192" s="251">
        <v>1</v>
      </c>
      <c r="C192" s="251">
        <v>1</v>
      </c>
      <c r="D192" s="251">
        <v>2</v>
      </c>
      <c r="E192" s="251">
        <v>0</v>
      </c>
      <c r="F192" s="251">
        <v>28</v>
      </c>
      <c r="G192" s="471">
        <v>22</v>
      </c>
      <c r="H192" s="284" t="s">
        <v>202</v>
      </c>
      <c r="I192" s="643">
        <v>90458795</v>
      </c>
    </row>
    <row r="193" spans="1:9" ht="14.1" customHeight="1">
      <c r="A193" s="283">
        <v>2</v>
      </c>
      <c r="B193" s="251">
        <v>1</v>
      </c>
      <c r="C193" s="251">
        <v>1</v>
      </c>
      <c r="D193" s="251">
        <v>2</v>
      </c>
      <c r="E193" s="251">
        <v>0</v>
      </c>
      <c r="F193" s="251">
        <v>28</v>
      </c>
      <c r="G193" s="471">
        <v>23</v>
      </c>
      <c r="H193" s="284" t="s">
        <v>203</v>
      </c>
      <c r="I193" s="643">
        <v>10950712</v>
      </c>
    </row>
    <row r="194" spans="1:9" ht="14.1" customHeight="1">
      <c r="A194" s="283">
        <v>2</v>
      </c>
      <c r="B194" s="251">
        <v>1</v>
      </c>
      <c r="C194" s="251">
        <v>1</v>
      </c>
      <c r="D194" s="251">
        <v>2</v>
      </c>
      <c r="E194" s="251">
        <v>0</v>
      </c>
      <c r="F194" s="251">
        <v>28</v>
      </c>
      <c r="G194" s="471">
        <v>24</v>
      </c>
      <c r="H194" s="284" t="s">
        <v>204</v>
      </c>
      <c r="I194" s="643">
        <v>8933600</v>
      </c>
    </row>
    <row r="195" spans="1:9" ht="14.1" customHeight="1">
      <c r="A195" s="283">
        <v>2</v>
      </c>
      <c r="B195" s="251">
        <v>1</v>
      </c>
      <c r="C195" s="251">
        <v>1</v>
      </c>
      <c r="D195" s="251">
        <v>2</v>
      </c>
      <c r="E195" s="251">
        <v>0</v>
      </c>
      <c r="F195" s="251">
        <v>28</v>
      </c>
      <c r="G195" s="471">
        <v>25</v>
      </c>
      <c r="H195" s="284" t="s">
        <v>363</v>
      </c>
      <c r="I195" s="643">
        <v>96192488</v>
      </c>
    </row>
    <row r="196" spans="1:9" ht="14.1" customHeight="1">
      <c r="A196" s="283">
        <v>2</v>
      </c>
      <c r="B196" s="251">
        <v>1</v>
      </c>
      <c r="C196" s="251">
        <v>1</v>
      </c>
      <c r="D196" s="251">
        <v>2</v>
      </c>
      <c r="E196" s="251">
        <v>0</v>
      </c>
      <c r="F196" s="251">
        <v>28</v>
      </c>
      <c r="G196" s="471">
        <v>26</v>
      </c>
      <c r="H196" s="284" t="s">
        <v>205</v>
      </c>
      <c r="I196" s="643">
        <v>42844749</v>
      </c>
    </row>
    <row r="197" spans="1:9" ht="14.1" customHeight="1">
      <c r="A197" s="283">
        <v>2</v>
      </c>
      <c r="B197" s="251">
        <v>1</v>
      </c>
      <c r="C197" s="251">
        <v>1</v>
      </c>
      <c r="D197" s="251">
        <v>2</v>
      </c>
      <c r="E197" s="251">
        <v>0</v>
      </c>
      <c r="F197" s="251">
        <v>28</v>
      </c>
      <c r="G197" s="471">
        <v>27</v>
      </c>
      <c r="H197" s="284" t="s">
        <v>364</v>
      </c>
      <c r="I197" s="643">
        <v>26747560</v>
      </c>
    </row>
    <row r="198" spans="1:9" ht="12.9" customHeight="1">
      <c r="A198" s="283">
        <v>2</v>
      </c>
      <c r="B198" s="251">
        <v>1</v>
      </c>
      <c r="C198" s="251">
        <v>1</v>
      </c>
      <c r="D198" s="251">
        <v>2</v>
      </c>
      <c r="E198" s="251">
        <v>0</v>
      </c>
      <c r="F198" s="251">
        <v>28</v>
      </c>
      <c r="G198" s="471">
        <v>28</v>
      </c>
      <c r="H198" s="285" t="s">
        <v>429</v>
      </c>
      <c r="I198" s="279">
        <v>15000000</v>
      </c>
    </row>
    <row r="199" spans="1:9" ht="23.25" customHeight="1">
      <c r="A199" s="283">
        <v>2</v>
      </c>
      <c r="B199" s="251">
        <v>1</v>
      </c>
      <c r="C199" s="251">
        <v>1</v>
      </c>
      <c r="D199" s="251">
        <v>2</v>
      </c>
      <c r="E199" s="251">
        <v>0</v>
      </c>
      <c r="F199" s="251">
        <v>28</v>
      </c>
      <c r="G199" s="471">
        <v>29</v>
      </c>
      <c r="H199" s="285" t="s">
        <v>488</v>
      </c>
      <c r="I199" s="279">
        <v>25458248</v>
      </c>
    </row>
    <row r="200" spans="1:9" ht="14.1" customHeight="1">
      <c r="A200" s="283">
        <v>2</v>
      </c>
      <c r="B200" s="251">
        <v>1</v>
      </c>
      <c r="C200" s="251">
        <v>1</v>
      </c>
      <c r="D200" s="251">
        <v>2</v>
      </c>
      <c r="E200" s="251">
        <v>0</v>
      </c>
      <c r="F200" s="251">
        <v>28</v>
      </c>
      <c r="G200" s="471">
        <v>30</v>
      </c>
      <c r="H200" s="285" t="s">
        <v>206</v>
      </c>
      <c r="I200" s="279">
        <v>59235738</v>
      </c>
    </row>
    <row r="201" spans="1:9" ht="14.1" customHeight="1">
      <c r="A201" s="283">
        <v>2</v>
      </c>
      <c r="B201" s="251">
        <v>1</v>
      </c>
      <c r="C201" s="251">
        <v>1</v>
      </c>
      <c r="D201" s="251">
        <v>2</v>
      </c>
      <c r="E201" s="251">
        <v>0</v>
      </c>
      <c r="F201" s="251">
        <v>28</v>
      </c>
      <c r="G201" s="471">
        <v>31</v>
      </c>
      <c r="H201" s="285" t="s">
        <v>270</v>
      </c>
      <c r="I201" s="279">
        <v>11829614</v>
      </c>
    </row>
    <row r="202" spans="1:9" ht="14.1" customHeight="1">
      <c r="A202" s="283">
        <v>2</v>
      </c>
      <c r="B202" s="251">
        <v>1</v>
      </c>
      <c r="C202" s="251">
        <v>1</v>
      </c>
      <c r="D202" s="251">
        <v>2</v>
      </c>
      <c r="E202" s="251">
        <v>0</v>
      </c>
      <c r="F202" s="251">
        <v>28</v>
      </c>
      <c r="G202" s="471">
        <v>32</v>
      </c>
      <c r="H202" s="284" t="s">
        <v>160</v>
      </c>
      <c r="I202" s="279">
        <v>33018768</v>
      </c>
    </row>
    <row r="203" spans="1:9" ht="14.1" customHeight="1">
      <c r="A203" s="283">
        <v>2</v>
      </c>
      <c r="B203" s="251">
        <v>1</v>
      </c>
      <c r="C203" s="251">
        <v>1</v>
      </c>
      <c r="D203" s="251">
        <v>2</v>
      </c>
      <c r="E203" s="251">
        <v>0</v>
      </c>
      <c r="F203" s="251">
        <v>28</v>
      </c>
      <c r="G203" s="471">
        <v>33</v>
      </c>
      <c r="H203" s="284" t="s">
        <v>365</v>
      </c>
      <c r="I203" s="279">
        <v>17110848</v>
      </c>
    </row>
    <row r="204" spans="1:9" ht="14.1" customHeight="1">
      <c r="A204" s="283">
        <v>2</v>
      </c>
      <c r="B204" s="251">
        <v>1</v>
      </c>
      <c r="C204" s="251">
        <v>1</v>
      </c>
      <c r="D204" s="251">
        <v>2</v>
      </c>
      <c r="E204" s="251">
        <v>0</v>
      </c>
      <c r="F204" s="251">
        <v>28</v>
      </c>
      <c r="G204" s="471">
        <v>34</v>
      </c>
      <c r="H204" s="284" t="s">
        <v>207</v>
      </c>
      <c r="I204" s="279">
        <v>32829472</v>
      </c>
    </row>
    <row r="205" spans="1:9" ht="14.1" customHeight="1">
      <c r="A205" s="283">
        <v>2</v>
      </c>
      <c r="B205" s="251">
        <v>1</v>
      </c>
      <c r="C205" s="251">
        <v>1</v>
      </c>
      <c r="D205" s="251">
        <v>2</v>
      </c>
      <c r="E205" s="251">
        <v>0</v>
      </c>
      <c r="F205" s="251">
        <v>28</v>
      </c>
      <c r="G205" s="471">
        <v>35</v>
      </c>
      <c r="H205" s="284" t="s">
        <v>208</v>
      </c>
      <c r="I205" s="279">
        <v>15439076</v>
      </c>
    </row>
    <row r="206" spans="1:9" ht="18" customHeight="1">
      <c r="A206" s="283">
        <v>2</v>
      </c>
      <c r="B206" s="251">
        <v>1</v>
      </c>
      <c r="C206" s="251">
        <v>1</v>
      </c>
      <c r="D206" s="251">
        <v>2</v>
      </c>
      <c r="E206" s="251">
        <v>0</v>
      </c>
      <c r="F206" s="251">
        <v>28</v>
      </c>
      <c r="G206" s="471">
        <v>36</v>
      </c>
      <c r="H206" s="284" t="s">
        <v>209</v>
      </c>
      <c r="I206" s="279">
        <v>56192580</v>
      </c>
    </row>
    <row r="207" spans="1:9" ht="14.1" customHeight="1">
      <c r="A207" s="283">
        <v>2</v>
      </c>
      <c r="B207" s="251">
        <v>1</v>
      </c>
      <c r="C207" s="251">
        <v>1</v>
      </c>
      <c r="D207" s="251">
        <v>2</v>
      </c>
      <c r="E207" s="251">
        <v>0</v>
      </c>
      <c r="F207" s="251">
        <v>28</v>
      </c>
      <c r="G207" s="471">
        <v>37</v>
      </c>
      <c r="H207" s="284" t="s">
        <v>159</v>
      </c>
      <c r="I207" s="279">
        <v>23191696</v>
      </c>
    </row>
    <row r="208" spans="1:9" ht="14.1" customHeight="1">
      <c r="A208" s="283">
        <v>2</v>
      </c>
      <c r="B208" s="251">
        <v>1</v>
      </c>
      <c r="C208" s="251">
        <v>1</v>
      </c>
      <c r="D208" s="251">
        <v>2</v>
      </c>
      <c r="E208" s="251">
        <v>0</v>
      </c>
      <c r="F208" s="251">
        <v>28</v>
      </c>
      <c r="G208" s="471">
        <v>38</v>
      </c>
      <c r="H208" s="284" t="s">
        <v>210</v>
      </c>
      <c r="I208" s="279">
        <v>2067017</v>
      </c>
    </row>
    <row r="209" spans="1:9" ht="14.1" customHeight="1">
      <c r="A209" s="283"/>
      <c r="B209" s="251"/>
      <c r="C209" s="251"/>
      <c r="D209" s="251"/>
      <c r="E209" s="251"/>
      <c r="F209" s="251"/>
      <c r="G209" s="251"/>
      <c r="H209" s="287" t="s">
        <v>177</v>
      </c>
      <c r="I209" s="305">
        <f>SUM(I171:I208)</f>
        <v>1903977331</v>
      </c>
    </row>
    <row r="210" spans="1:9" ht="5.0999999999999996" customHeight="1">
      <c r="A210" s="283"/>
      <c r="B210" s="251"/>
      <c r="C210" s="251"/>
      <c r="D210" s="251"/>
      <c r="E210" s="251"/>
      <c r="F210" s="251"/>
      <c r="G210" s="251"/>
      <c r="H210" s="287"/>
      <c r="I210" s="305"/>
    </row>
    <row r="211" spans="1:9" ht="14.1" customHeight="1">
      <c r="A211" s="283">
        <v>2</v>
      </c>
      <c r="B211" s="251">
        <v>0</v>
      </c>
      <c r="C211" s="251">
        <v>0</v>
      </c>
      <c r="D211" s="251">
        <v>0</v>
      </c>
      <c r="E211" s="251">
        <v>0</v>
      </c>
      <c r="F211" s="251"/>
      <c r="G211" s="471"/>
      <c r="H211" s="472" t="s">
        <v>309</v>
      </c>
      <c r="I211" s="305"/>
    </row>
    <row r="212" spans="1:9" ht="14.1" customHeight="1">
      <c r="A212" s="283">
        <v>2</v>
      </c>
      <c r="B212" s="251">
        <v>1</v>
      </c>
      <c r="C212" s="251">
        <v>0</v>
      </c>
      <c r="D212" s="251">
        <v>0</v>
      </c>
      <c r="E212" s="251">
        <v>0</v>
      </c>
      <c r="F212" s="251"/>
      <c r="G212" s="471"/>
      <c r="H212" s="472" t="s">
        <v>304</v>
      </c>
      <c r="I212" s="305"/>
    </row>
    <row r="213" spans="1:9">
      <c r="A213" s="283">
        <v>2</v>
      </c>
      <c r="B213" s="251">
        <v>1</v>
      </c>
      <c r="C213" s="251">
        <v>1</v>
      </c>
      <c r="D213" s="251">
        <v>0</v>
      </c>
      <c r="E213" s="251">
        <v>0</v>
      </c>
      <c r="F213" s="251"/>
      <c r="G213" s="471"/>
      <c r="H213" s="472" t="s">
        <v>308</v>
      </c>
      <c r="I213" s="305"/>
    </row>
    <row r="214" spans="1:9" ht="26.4">
      <c r="A214" s="283">
        <v>2</v>
      </c>
      <c r="B214" s="251">
        <v>1</v>
      </c>
      <c r="C214" s="251">
        <v>1</v>
      </c>
      <c r="D214" s="251">
        <v>2</v>
      </c>
      <c r="E214" s="251">
        <v>0</v>
      </c>
      <c r="F214" s="251"/>
      <c r="G214" s="471"/>
      <c r="H214" s="472" t="s">
        <v>158</v>
      </c>
      <c r="I214" s="305"/>
    </row>
    <row r="215" spans="1:9" ht="26.4">
      <c r="A215" s="283">
        <v>2</v>
      </c>
      <c r="B215" s="251">
        <v>1</v>
      </c>
      <c r="C215" s="251">
        <v>1</v>
      </c>
      <c r="D215" s="251">
        <v>2</v>
      </c>
      <c r="E215" s="251">
        <v>0</v>
      </c>
      <c r="F215" s="251"/>
      <c r="G215" s="475"/>
      <c r="H215" s="474" t="s">
        <v>307</v>
      </c>
      <c r="I215" s="305"/>
    </row>
    <row r="216" spans="1:9" ht="14.1" customHeight="1">
      <c r="A216" s="283">
        <v>2</v>
      </c>
      <c r="B216" s="251">
        <v>1</v>
      </c>
      <c r="C216" s="251">
        <v>1</v>
      </c>
      <c r="D216" s="251">
        <v>2</v>
      </c>
      <c r="E216" s="251">
        <v>0</v>
      </c>
      <c r="F216" s="251">
        <v>29</v>
      </c>
      <c r="G216" s="251"/>
      <c r="H216" s="287" t="s">
        <v>306</v>
      </c>
      <c r="I216" s="305"/>
    </row>
    <row r="217" spans="1:9" ht="15" customHeight="1">
      <c r="A217" s="742" t="s">
        <v>238</v>
      </c>
      <c r="B217" s="743"/>
      <c r="C217" s="743"/>
      <c r="D217" s="743"/>
      <c r="E217" s="743"/>
      <c r="F217" s="743"/>
      <c r="G217" s="743"/>
      <c r="H217" s="744"/>
      <c r="I217" s="279"/>
    </row>
    <row r="218" spans="1:9">
      <c r="A218" s="189"/>
      <c r="B218" s="476"/>
      <c r="C218" s="476"/>
      <c r="D218" s="476"/>
      <c r="E218" s="476"/>
      <c r="F218" s="476"/>
      <c r="H218" s="285" t="s">
        <v>261</v>
      </c>
      <c r="I218" s="305">
        <v>107160000</v>
      </c>
    </row>
    <row r="219" spans="1:9">
      <c r="A219" s="283">
        <v>3</v>
      </c>
      <c r="B219" s="251">
        <v>0</v>
      </c>
      <c r="C219" s="251">
        <v>0</v>
      </c>
      <c r="D219" s="251">
        <v>0</v>
      </c>
      <c r="E219" s="251">
        <v>0</v>
      </c>
      <c r="F219" s="251"/>
      <c r="G219" s="471"/>
      <c r="H219" s="472" t="s">
        <v>305</v>
      </c>
      <c r="I219" s="305"/>
    </row>
    <row r="220" spans="1:9">
      <c r="A220" s="283">
        <v>3</v>
      </c>
      <c r="B220" s="251">
        <v>1</v>
      </c>
      <c r="C220" s="251">
        <v>0</v>
      </c>
      <c r="D220" s="251">
        <v>0</v>
      </c>
      <c r="E220" s="251">
        <v>0</v>
      </c>
      <c r="F220" s="251"/>
      <c r="G220" s="471"/>
      <c r="H220" s="472" t="s">
        <v>304</v>
      </c>
      <c r="I220" s="305"/>
    </row>
    <row r="221" spans="1:9">
      <c r="A221" s="283">
        <v>3</v>
      </c>
      <c r="B221" s="251">
        <v>1</v>
      </c>
      <c r="C221" s="251">
        <v>1</v>
      </c>
      <c r="D221" s="251">
        <v>0</v>
      </c>
      <c r="E221" s="251">
        <v>0</v>
      </c>
      <c r="F221" s="251"/>
      <c r="G221" s="471"/>
      <c r="H221" s="472" t="s">
        <v>303</v>
      </c>
      <c r="I221" s="305"/>
    </row>
    <row r="222" spans="1:9">
      <c r="A222" s="283">
        <v>3</v>
      </c>
      <c r="B222" s="251">
        <v>1</v>
      </c>
      <c r="C222" s="251">
        <v>1</v>
      </c>
      <c r="D222" s="251">
        <v>1</v>
      </c>
      <c r="E222" s="251">
        <v>0</v>
      </c>
      <c r="F222" s="251"/>
      <c r="G222" s="471"/>
      <c r="H222" s="472" t="s">
        <v>302</v>
      </c>
      <c r="I222" s="305"/>
    </row>
    <row r="223" spans="1:9">
      <c r="A223" s="283">
        <v>3</v>
      </c>
      <c r="B223" s="251">
        <v>1</v>
      </c>
      <c r="C223" s="251">
        <v>1</v>
      </c>
      <c r="D223" s="251">
        <v>1</v>
      </c>
      <c r="E223" s="251">
        <v>0</v>
      </c>
      <c r="F223" s="251"/>
      <c r="G223" s="475"/>
      <c r="H223" s="474" t="s">
        <v>301</v>
      </c>
      <c r="I223" s="305"/>
    </row>
    <row r="224" spans="1:9">
      <c r="A224" s="283">
        <v>3</v>
      </c>
      <c r="B224" s="251">
        <v>1</v>
      </c>
      <c r="C224" s="251">
        <v>1</v>
      </c>
      <c r="D224" s="251">
        <v>1</v>
      </c>
      <c r="E224" s="251">
        <v>0</v>
      </c>
      <c r="F224" s="251">
        <v>30</v>
      </c>
      <c r="G224" s="251"/>
      <c r="H224" s="287" t="s">
        <v>176</v>
      </c>
      <c r="I224" s="305"/>
    </row>
    <row r="225" spans="1:9" ht="15" customHeight="1">
      <c r="A225" s="742" t="s">
        <v>239</v>
      </c>
      <c r="B225" s="743"/>
      <c r="C225" s="743"/>
      <c r="D225" s="743"/>
      <c r="E225" s="743"/>
      <c r="F225" s="743"/>
      <c r="G225" s="743"/>
      <c r="H225" s="744"/>
      <c r="I225" s="305"/>
    </row>
    <row r="226" spans="1:9">
      <c r="A226" s="333"/>
      <c r="B226" s="473"/>
      <c r="C226" s="473"/>
      <c r="D226" s="473"/>
      <c r="E226" s="473"/>
      <c r="F226" s="473"/>
      <c r="H226" s="285" t="s">
        <v>262</v>
      </c>
      <c r="I226" s="305">
        <v>2149002002</v>
      </c>
    </row>
    <row r="227" spans="1:9" ht="8.25" customHeight="1" thickBot="1">
      <c r="A227" s="283"/>
      <c r="B227" s="251"/>
      <c r="C227" s="251"/>
      <c r="D227" s="251"/>
      <c r="E227" s="251"/>
      <c r="F227" s="251"/>
      <c r="G227" s="471"/>
      <c r="H227" s="472"/>
      <c r="I227" s="305"/>
    </row>
    <row r="228" spans="1:9" ht="19.5" customHeight="1" thickTop="1" thickBot="1">
      <c r="A228" s="418"/>
      <c r="B228" s="419"/>
      <c r="C228" s="419"/>
      <c r="D228" s="419"/>
      <c r="E228" s="419"/>
      <c r="F228" s="419"/>
      <c r="G228" s="419"/>
      <c r="H228" s="420" t="s">
        <v>3</v>
      </c>
      <c r="I228" s="421">
        <f>I226+I218+I209+I157+I150+I144+I118+I100+I80+I163</f>
        <v>9721694326</v>
      </c>
    </row>
    <row r="229" spans="1:9" ht="13.8" thickTop="1"/>
    <row r="230" spans="1:9">
      <c r="I230" s="248"/>
    </row>
    <row r="231" spans="1:9">
      <c r="I231" s="248"/>
    </row>
  </sheetData>
  <mergeCells count="8">
    <mergeCell ref="A217:H217"/>
    <mergeCell ref="A225:H225"/>
    <mergeCell ref="G7:H7"/>
    <mergeCell ref="A1:I1"/>
    <mergeCell ref="A3:I3"/>
    <mergeCell ref="A4:I4"/>
    <mergeCell ref="A6:H6"/>
    <mergeCell ref="A2:I2"/>
  </mergeCells>
  <printOptions horizontalCentered="1"/>
  <pageMargins left="0.31496062992125984" right="0.31496062992125984" top="0.35433070866141736" bottom="0.35433070866141736" header="0.31496062992125984" footer="0.31496062992125984"/>
  <pageSetup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1"/>
  <sheetViews>
    <sheetView topLeftCell="A16" zoomScale="110" zoomScaleNormal="110" workbookViewId="0">
      <selection activeCell="B38" sqref="B38"/>
    </sheetView>
  </sheetViews>
  <sheetFormatPr baseColWidth="10" defaultColWidth="11.44140625" defaultRowHeight="13.2"/>
  <cols>
    <col min="1" max="1" width="53.6640625" style="243" customWidth="1"/>
    <col min="2" max="3" width="26.6640625" style="243" customWidth="1"/>
    <col min="4" max="4" width="11.44140625" style="243"/>
    <col min="5" max="5" width="12.6640625" style="243" bestFit="1" customWidth="1"/>
    <col min="6" max="16384" width="11.44140625" style="243"/>
  </cols>
  <sheetData>
    <row r="1" spans="1:7" ht="17.399999999999999">
      <c r="A1" s="245"/>
    </row>
    <row r="2" spans="1:7" ht="16.8">
      <c r="A2" s="752" t="s">
        <v>167</v>
      </c>
      <c r="B2" s="752"/>
    </row>
    <row r="3" spans="1:7" ht="16.8">
      <c r="A3" s="739" t="s">
        <v>484</v>
      </c>
      <c r="B3" s="739"/>
    </row>
    <row r="4" spans="1:7" ht="24.75" customHeight="1">
      <c r="A4" s="750" t="s">
        <v>436</v>
      </c>
      <c r="B4" s="750"/>
    </row>
    <row r="5" spans="1:7" ht="13.8">
      <c r="A5" s="751" t="s">
        <v>15</v>
      </c>
      <c r="B5" s="751"/>
    </row>
    <row r="6" spans="1:7" ht="23.25" customHeight="1" thickBot="1">
      <c r="A6" s="244"/>
      <c r="E6" s="581"/>
      <c r="F6" s="581"/>
      <c r="G6" s="581"/>
    </row>
    <row r="7" spans="1:7" ht="15" thickTop="1" thickBot="1">
      <c r="A7" s="289" t="s">
        <v>129</v>
      </c>
      <c r="B7" s="289" t="s">
        <v>21</v>
      </c>
      <c r="E7" s="581"/>
      <c r="F7" s="581"/>
      <c r="G7" s="581"/>
    </row>
    <row r="8" spans="1:7" ht="18.75" customHeight="1" thickTop="1">
      <c r="A8" s="539" t="s">
        <v>400</v>
      </c>
      <c r="B8" s="599">
        <v>1500143787</v>
      </c>
      <c r="C8" s="248"/>
      <c r="E8" s="598"/>
      <c r="F8" s="581"/>
      <c r="G8" s="581"/>
    </row>
    <row r="9" spans="1:7" ht="13.8">
      <c r="A9" s="539" t="s">
        <v>130</v>
      </c>
      <c r="B9" s="599">
        <v>347518325</v>
      </c>
      <c r="E9" s="598"/>
      <c r="F9" s="581"/>
      <c r="G9" s="581"/>
    </row>
    <row r="10" spans="1:7" ht="13.8">
      <c r="A10" s="539" t="s">
        <v>396</v>
      </c>
      <c r="B10" s="599">
        <v>28660703</v>
      </c>
      <c r="E10" s="598"/>
      <c r="F10" s="581"/>
      <c r="G10" s="581"/>
    </row>
    <row r="11" spans="1:7" ht="19.5" customHeight="1">
      <c r="A11" s="539" t="s">
        <v>131</v>
      </c>
      <c r="B11" s="599">
        <v>34086942</v>
      </c>
      <c r="E11" s="598"/>
      <c r="F11" s="581"/>
      <c r="G11" s="581"/>
    </row>
    <row r="12" spans="1:7" ht="16.5" customHeight="1">
      <c r="A12" s="539" t="s">
        <v>398</v>
      </c>
      <c r="B12" s="599">
        <v>228592245</v>
      </c>
      <c r="E12" s="598"/>
      <c r="F12" s="581"/>
      <c r="G12" s="581"/>
    </row>
    <row r="13" spans="1:7" ht="19.5" customHeight="1">
      <c r="A13" s="539" t="s">
        <v>397</v>
      </c>
      <c r="B13" s="599">
        <v>10000000</v>
      </c>
      <c r="E13" s="581"/>
      <c r="F13" s="581"/>
      <c r="G13" s="581"/>
    </row>
    <row r="14" spans="1:7" ht="4.5" customHeight="1" thickBot="1">
      <c r="A14" s="539"/>
      <c r="B14" s="599"/>
      <c r="E14" s="581"/>
      <c r="F14" s="581"/>
      <c r="G14" s="581"/>
    </row>
    <row r="15" spans="1:7" ht="16.8" thickTop="1" thickBot="1">
      <c r="A15" s="600" t="s">
        <v>3</v>
      </c>
      <c r="B15" s="601">
        <f>SUM(B8:B14)</f>
        <v>2149002002</v>
      </c>
      <c r="E15" s="581"/>
      <c r="F15" s="581"/>
      <c r="G15" s="581"/>
    </row>
    <row r="16" spans="1:7" ht="13.8" thickTop="1">
      <c r="E16" s="581"/>
      <c r="F16" s="581"/>
      <c r="G16" s="581"/>
    </row>
    <row r="20" spans="1:2" ht="25.5" customHeight="1">
      <c r="A20" s="753" t="s">
        <v>168</v>
      </c>
      <c r="B20" s="753"/>
    </row>
    <row r="21" spans="1:2" ht="25.5" customHeight="1">
      <c r="A21" s="739" t="s">
        <v>484</v>
      </c>
      <c r="B21" s="739"/>
    </row>
    <row r="22" spans="1:2" ht="36" customHeight="1">
      <c r="A22" s="750" t="s">
        <v>437</v>
      </c>
      <c r="B22" s="750"/>
    </row>
    <row r="23" spans="1:2" ht="13.8">
      <c r="A23" s="751" t="s">
        <v>15</v>
      </c>
      <c r="B23" s="751"/>
    </row>
    <row r="24" spans="1:2" ht="13.8" thickBot="1"/>
    <row r="25" spans="1:2" ht="16.8" thickTop="1" thickBot="1">
      <c r="A25" s="271" t="s">
        <v>132</v>
      </c>
      <c r="B25" s="271" t="s">
        <v>133</v>
      </c>
    </row>
    <row r="26" spans="1:2" ht="14.4" thickTop="1">
      <c r="A26" s="274" t="s">
        <v>179</v>
      </c>
      <c r="B26" s="275">
        <v>100133440</v>
      </c>
    </row>
    <row r="27" spans="1:2" ht="13.8">
      <c r="A27" s="261" t="s">
        <v>180</v>
      </c>
      <c r="B27" s="276">
        <v>141687189</v>
      </c>
    </row>
    <row r="28" spans="1:2" ht="13.8">
      <c r="A28" s="261" t="s">
        <v>181</v>
      </c>
      <c r="B28" s="276">
        <v>506734326</v>
      </c>
    </row>
    <row r="29" spans="1:2" ht="13.8">
      <c r="A29" s="261" t="s">
        <v>182</v>
      </c>
      <c r="B29" s="276">
        <v>131126781</v>
      </c>
    </row>
    <row r="30" spans="1:2" ht="13.8">
      <c r="A30" s="261" t="s">
        <v>183</v>
      </c>
      <c r="B30" s="276">
        <v>496934688</v>
      </c>
    </row>
    <row r="31" spans="1:2" ht="13.8">
      <c r="A31" s="261" t="s">
        <v>184</v>
      </c>
      <c r="B31" s="276">
        <v>213288533</v>
      </c>
    </row>
    <row r="32" spans="1:2" ht="13.8">
      <c r="A32" s="261" t="s">
        <v>185</v>
      </c>
      <c r="B32" s="276">
        <v>152581887</v>
      </c>
    </row>
    <row r="33" spans="1:2" ht="13.8">
      <c r="A33" s="261" t="s">
        <v>186</v>
      </c>
      <c r="B33" s="276">
        <v>103390079</v>
      </c>
    </row>
    <row r="34" spans="1:2" ht="13.8">
      <c r="A34" s="261" t="s">
        <v>187</v>
      </c>
      <c r="B34" s="276">
        <v>116505180</v>
      </c>
    </row>
    <row r="35" spans="1:2" ht="13.8">
      <c r="A35" s="261" t="s">
        <v>188</v>
      </c>
      <c r="B35" s="276">
        <v>99684506</v>
      </c>
    </row>
    <row r="36" spans="1:2" ht="13.8">
      <c r="A36" s="261" t="s">
        <v>189</v>
      </c>
      <c r="B36" s="276">
        <v>76935393</v>
      </c>
    </row>
    <row r="37" spans="1:2" ht="15.75" customHeight="1" thickBot="1">
      <c r="A37" s="261" t="s">
        <v>399</v>
      </c>
      <c r="B37" s="276">
        <v>10000000</v>
      </c>
    </row>
    <row r="38" spans="1:2" ht="16.8" thickTop="1" thickBot="1">
      <c r="A38" s="271" t="s">
        <v>3</v>
      </c>
      <c r="B38" s="277">
        <f>SUM(B26:B37)</f>
        <v>2149002002</v>
      </c>
    </row>
    <row r="39" spans="1:2" ht="13.8" thickTop="1"/>
    <row r="41" spans="1:2">
      <c r="B41" s="248"/>
    </row>
  </sheetData>
  <mergeCells count="8">
    <mergeCell ref="A22:B22"/>
    <mergeCell ref="A23:B23"/>
    <mergeCell ref="A2:B2"/>
    <mergeCell ref="A3:B3"/>
    <mergeCell ref="A4:B4"/>
    <mergeCell ref="A5:B5"/>
    <mergeCell ref="A20:B20"/>
    <mergeCell ref="A21:B21"/>
  </mergeCells>
  <printOptions horizontalCentered="1"/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C26"/>
  <sheetViews>
    <sheetView topLeftCell="A16" zoomScale="110" zoomScaleNormal="110" workbookViewId="0">
      <selection activeCell="B11" sqref="B11"/>
    </sheetView>
  </sheetViews>
  <sheetFormatPr baseColWidth="10" defaultColWidth="11.44140625" defaultRowHeight="13.2"/>
  <cols>
    <col min="1" max="1" width="53.5546875" style="243" customWidth="1"/>
    <col min="2" max="2" width="30.33203125" style="243" customWidth="1"/>
    <col min="3" max="16384" width="11.44140625" style="243"/>
  </cols>
  <sheetData>
    <row r="2" spans="1:3" ht="27.75" customHeight="1">
      <c r="A2" s="753" t="s">
        <v>163</v>
      </c>
      <c r="B2" s="753"/>
    </row>
    <row r="3" spans="1:3" ht="27.75" customHeight="1">
      <c r="A3" s="739" t="s">
        <v>484</v>
      </c>
      <c r="B3" s="739"/>
      <c r="C3" s="549"/>
    </row>
    <row r="4" spans="1:3" ht="36.75" customHeight="1">
      <c r="A4" s="750" t="s">
        <v>164</v>
      </c>
      <c r="B4" s="750"/>
    </row>
    <row r="5" spans="1:3" ht="13.8">
      <c r="A5" s="751" t="s">
        <v>15</v>
      </c>
      <c r="B5" s="751"/>
    </row>
    <row r="6" spans="1:3" ht="13.5" customHeight="1" thickBot="1"/>
    <row r="7" spans="1:3" ht="16.8" thickTop="1" thickBot="1">
      <c r="A7" s="271" t="s">
        <v>129</v>
      </c>
      <c r="B7" s="273" t="s">
        <v>21</v>
      </c>
    </row>
    <row r="8" spans="1:3" ht="27" customHeight="1" thickTop="1">
      <c r="A8" s="260" t="s">
        <v>134</v>
      </c>
      <c r="B8" s="259">
        <v>30000000</v>
      </c>
    </row>
    <row r="9" spans="1:3" ht="18.75" customHeight="1">
      <c r="A9" s="260" t="s">
        <v>135</v>
      </c>
      <c r="B9" s="259">
        <v>27160000</v>
      </c>
    </row>
    <row r="10" spans="1:3" ht="33.75" customHeight="1" thickBot="1">
      <c r="A10" s="266" t="s">
        <v>136</v>
      </c>
      <c r="B10" s="259">
        <v>50000000</v>
      </c>
    </row>
    <row r="11" spans="1:3" ht="16.8" thickTop="1" thickBot="1">
      <c r="A11" s="271" t="s">
        <v>3</v>
      </c>
      <c r="B11" s="278">
        <f>SUM(B8:B10)</f>
        <v>107160000</v>
      </c>
    </row>
    <row r="12" spans="1:3" ht="16.2" thickTop="1">
      <c r="A12" s="246"/>
      <c r="B12"/>
    </row>
    <row r="13" spans="1:3" ht="15.6">
      <c r="A13" s="246"/>
      <c r="B13"/>
    </row>
    <row r="14" spans="1:3" ht="15.6">
      <c r="A14" s="246"/>
      <c r="B14"/>
    </row>
    <row r="15" spans="1:3" ht="15.6">
      <c r="A15" s="246"/>
      <c r="B15"/>
    </row>
    <row r="16" spans="1:3" ht="15.6">
      <c r="A16" s="246"/>
      <c r="B16"/>
    </row>
    <row r="17" spans="1:2" ht="15.6">
      <c r="A17" s="246"/>
      <c r="B17"/>
    </row>
    <row r="18" spans="1:2" ht="28.5" customHeight="1">
      <c r="A18" s="753" t="s">
        <v>166</v>
      </c>
      <c r="B18" s="753"/>
    </row>
    <row r="19" spans="1:2" ht="21" customHeight="1">
      <c r="A19" s="739" t="s">
        <v>484</v>
      </c>
      <c r="B19" s="739"/>
    </row>
    <row r="20" spans="1:2" ht="39.75" customHeight="1">
      <c r="A20" s="750" t="s">
        <v>165</v>
      </c>
      <c r="B20" s="750"/>
    </row>
    <row r="21" spans="1:2" ht="13.8">
      <c r="A21" s="751" t="s">
        <v>15</v>
      </c>
      <c r="B21" s="751"/>
    </row>
    <row r="22" spans="1:2" ht="9.75" customHeight="1" thickBot="1">
      <c r="A22" s="246"/>
      <c r="B22"/>
    </row>
    <row r="23" spans="1:2" ht="16.8" thickTop="1" thickBot="1">
      <c r="A23" s="271" t="s">
        <v>129</v>
      </c>
      <c r="B23" s="273" t="s">
        <v>21</v>
      </c>
    </row>
    <row r="24" spans="1:2" ht="23.1" customHeight="1" thickTop="1" thickBot="1">
      <c r="A24" s="260" t="s">
        <v>289</v>
      </c>
      <c r="B24" s="259">
        <v>15000000</v>
      </c>
    </row>
    <row r="25" spans="1:2" ht="21" customHeight="1" thickTop="1" thickBot="1">
      <c r="A25" s="271" t="s">
        <v>3</v>
      </c>
      <c r="B25" s="278">
        <f>SUM(B24:B24)</f>
        <v>15000000</v>
      </c>
    </row>
    <row r="26" spans="1:2" ht="13.8" thickTop="1"/>
  </sheetData>
  <mergeCells count="8">
    <mergeCell ref="A21:B21"/>
    <mergeCell ref="A3:B3"/>
    <mergeCell ref="A19:B19"/>
    <mergeCell ref="A2:B2"/>
    <mergeCell ref="A4:B4"/>
    <mergeCell ref="A5:B5"/>
    <mergeCell ref="A18:B18"/>
    <mergeCell ref="A20:B20"/>
  </mergeCells>
  <printOptions horizontalCentered="1"/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F41"/>
  <sheetViews>
    <sheetView zoomScale="110" zoomScaleNormal="110" workbookViewId="0">
      <selection activeCell="A2" sqref="A2:C2"/>
    </sheetView>
  </sheetViews>
  <sheetFormatPr baseColWidth="10" defaultColWidth="11.44140625" defaultRowHeight="13.2"/>
  <cols>
    <col min="1" max="1" width="42.109375" style="243" customWidth="1"/>
    <col min="2" max="2" width="22.5546875" style="243" customWidth="1"/>
    <col min="3" max="3" width="19.6640625" style="243" customWidth="1"/>
    <col min="4" max="4" width="18.6640625" style="243" customWidth="1"/>
    <col min="5" max="5" width="11.44140625" style="243"/>
    <col min="6" max="6" width="12" style="243" bestFit="1" customWidth="1"/>
    <col min="7" max="16384" width="11.44140625" style="243"/>
  </cols>
  <sheetData>
    <row r="2" spans="1:4" ht="23.25" customHeight="1">
      <c r="A2" s="753" t="s">
        <v>245</v>
      </c>
      <c r="B2" s="753"/>
      <c r="C2" s="753"/>
    </row>
    <row r="3" spans="1:4" ht="23.25" customHeight="1">
      <c r="A3" s="739" t="s">
        <v>484</v>
      </c>
      <c r="B3" s="739"/>
      <c r="C3" s="739"/>
      <c r="D3" s="549"/>
    </row>
    <row r="4" spans="1:4" ht="18" customHeight="1">
      <c r="A4" s="756" t="s">
        <v>174</v>
      </c>
      <c r="B4" s="756"/>
      <c r="C4" s="756"/>
    </row>
    <row r="5" spans="1:4" ht="13.8">
      <c r="A5" s="751" t="s">
        <v>15</v>
      </c>
      <c r="B5" s="751"/>
      <c r="C5" s="751"/>
    </row>
    <row r="6" spans="1:4" ht="13.8" thickBot="1"/>
    <row r="7" spans="1:4" ht="16.8" thickTop="1" thickBot="1">
      <c r="A7" s="757" t="s">
        <v>129</v>
      </c>
      <c r="B7" s="758"/>
      <c r="C7" s="645" t="s">
        <v>21</v>
      </c>
    </row>
    <row r="8" spans="1:4" ht="14.4" thickTop="1">
      <c r="A8" s="315"/>
      <c r="B8" s="316"/>
      <c r="C8" s="267"/>
    </row>
    <row r="9" spans="1:4" ht="13.8">
      <c r="A9" s="754" t="s">
        <v>27</v>
      </c>
      <c r="B9" s="755"/>
      <c r="C9" s="311">
        <f>C11+C15+C13</f>
        <v>269252265</v>
      </c>
    </row>
    <row r="10" spans="1:4" ht="3.75" customHeight="1">
      <c r="A10" s="314"/>
      <c r="B10" s="366"/>
      <c r="C10" s="311"/>
    </row>
    <row r="11" spans="1:4" ht="15.75" customHeight="1">
      <c r="A11" s="759" t="s">
        <v>225</v>
      </c>
      <c r="B11" s="760"/>
      <c r="C11" s="267">
        <v>74000000</v>
      </c>
    </row>
    <row r="12" spans="1:4" ht="5.25" customHeight="1">
      <c r="A12" s="644"/>
      <c r="B12" s="367"/>
      <c r="C12" s="267"/>
    </row>
    <row r="13" spans="1:4" ht="15.75" customHeight="1">
      <c r="A13" s="759" t="s">
        <v>687</v>
      </c>
      <c r="B13" s="760"/>
      <c r="C13" s="267">
        <v>45000000</v>
      </c>
    </row>
    <row r="14" spans="1:4" ht="5.25" customHeight="1">
      <c r="A14" s="644"/>
      <c r="B14" s="367"/>
      <c r="C14" s="267"/>
    </row>
    <row r="15" spans="1:4" ht="13.8">
      <c r="A15" s="759" t="s">
        <v>226</v>
      </c>
      <c r="B15" s="760"/>
      <c r="C15" s="310">
        <f>SUM(C16:C17)</f>
        <v>150252265</v>
      </c>
      <c r="D15" s="248"/>
    </row>
    <row r="16" spans="1:4" ht="14.4">
      <c r="A16" s="759" t="s">
        <v>227</v>
      </c>
      <c r="B16" s="760"/>
      <c r="C16" s="312">
        <v>37318506</v>
      </c>
      <c r="D16" s="248"/>
    </row>
    <row r="17" spans="1:4" ht="14.4">
      <c r="A17" s="759" t="s">
        <v>228</v>
      </c>
      <c r="B17" s="760"/>
      <c r="C17" s="312">
        <v>112933759</v>
      </c>
    </row>
    <row r="18" spans="1:4" ht="14.4" thickBot="1">
      <c r="A18" s="314"/>
      <c r="B18" s="317"/>
      <c r="C18" s="267"/>
    </row>
    <row r="19" spans="1:4" ht="16.8" thickTop="1" thickBot="1">
      <c r="A19" s="757" t="s">
        <v>3</v>
      </c>
      <c r="B19" s="758"/>
      <c r="C19" s="269">
        <f>C9</f>
        <v>269252265</v>
      </c>
      <c r="D19" s="248"/>
    </row>
    <row r="20" spans="1:4" ht="15.6" thickTop="1">
      <c r="A20" s="247"/>
      <c r="B20"/>
      <c r="C20"/>
    </row>
    <row r="21" spans="1:4" ht="15.6">
      <c r="A21" s="246"/>
      <c r="B21"/>
      <c r="C21"/>
    </row>
    <row r="22" spans="1:4">
      <c r="B22"/>
      <c r="C22"/>
    </row>
    <row r="23" spans="1:4">
      <c r="B23"/>
      <c r="C23"/>
    </row>
    <row r="24" spans="1:4" ht="6" customHeight="1">
      <c r="B24"/>
      <c r="C24"/>
    </row>
    <row r="25" spans="1:4" ht="16.8">
      <c r="A25" s="753" t="s">
        <v>246</v>
      </c>
      <c r="B25" s="753"/>
      <c r="C25" s="753"/>
      <c r="D25" s="753"/>
    </row>
    <row r="26" spans="1:4" ht="16.8">
      <c r="A26" s="739" t="s">
        <v>484</v>
      </c>
      <c r="B26" s="739"/>
      <c r="C26" s="739"/>
      <c r="D26" s="739"/>
    </row>
    <row r="27" spans="1:4" ht="16.8">
      <c r="A27" s="756" t="s">
        <v>252</v>
      </c>
      <c r="B27" s="756"/>
      <c r="C27" s="756"/>
      <c r="D27" s="756"/>
    </row>
    <row r="28" spans="1:4" ht="13.8">
      <c r="A28" s="751" t="s">
        <v>15</v>
      </c>
      <c r="B28" s="751"/>
      <c r="C28" s="751"/>
      <c r="D28" s="751"/>
    </row>
    <row r="29" spans="1:4" ht="9" customHeight="1">
      <c r="B29"/>
      <c r="C29"/>
    </row>
    <row r="30" spans="1:4" ht="7.5" customHeight="1" thickBot="1"/>
    <row r="31" spans="1:4" ht="24" customHeight="1" thickTop="1" thickBot="1">
      <c r="A31" s="268" t="s">
        <v>222</v>
      </c>
      <c r="B31" s="645" t="s">
        <v>223</v>
      </c>
      <c r="C31" s="645" t="s">
        <v>224</v>
      </c>
      <c r="D31" s="645" t="s">
        <v>3</v>
      </c>
    </row>
    <row r="32" spans="1:4" ht="14.4" thickTop="1">
      <c r="A32" s="266"/>
      <c r="B32" s="267"/>
      <c r="C32" s="267"/>
      <c r="D32" s="267"/>
    </row>
    <row r="33" spans="1:6" ht="21" customHeight="1">
      <c r="A33" s="313" t="s">
        <v>229</v>
      </c>
      <c r="B33" s="311"/>
      <c r="C33" s="311"/>
      <c r="D33" s="311"/>
    </row>
    <row r="34" spans="1:6" ht="13.8">
      <c r="A34" s="266" t="s">
        <v>230</v>
      </c>
      <c r="B34" s="267">
        <v>37318506</v>
      </c>
      <c r="C34" s="267">
        <v>73656023</v>
      </c>
      <c r="D34" s="267">
        <f>SUM(B34:C34)</f>
        <v>110974529</v>
      </c>
    </row>
    <row r="35" spans="1:6" ht="13.8">
      <c r="A35" s="266" t="s">
        <v>231</v>
      </c>
      <c r="B35" s="267"/>
      <c r="C35" s="267"/>
      <c r="D35" s="267">
        <f>SUM(B35:C35)</f>
        <v>0</v>
      </c>
      <c r="F35" s="248"/>
    </row>
    <row r="36" spans="1:6" ht="27.6">
      <c r="A36" s="266" t="s">
        <v>232</v>
      </c>
      <c r="B36" s="267"/>
      <c r="C36" s="267">
        <v>39277736</v>
      </c>
      <c r="D36" s="267">
        <f>SUM(B36:C36)</f>
        <v>39277736</v>
      </c>
    </row>
    <row r="37" spans="1:6" ht="14.4">
      <c r="A37" s="266"/>
      <c r="B37" s="312"/>
      <c r="C37" s="312"/>
      <c r="D37" s="312"/>
    </row>
    <row r="38" spans="1:6" ht="13.8">
      <c r="A38" s="313"/>
      <c r="B38" s="311"/>
      <c r="C38" s="311"/>
      <c r="D38" s="311"/>
      <c r="F38" s="248"/>
    </row>
    <row r="39" spans="1:6" ht="14.4" thickBot="1">
      <c r="A39" s="266"/>
      <c r="B39" s="267"/>
      <c r="C39" s="267"/>
      <c r="D39" s="267"/>
    </row>
    <row r="40" spans="1:6" ht="16.8" thickTop="1" thickBot="1">
      <c r="A40" s="268" t="s">
        <v>3</v>
      </c>
      <c r="B40" s="269">
        <f>SUM(B34:B39)</f>
        <v>37318506</v>
      </c>
      <c r="C40" s="269">
        <f>SUM(C34:C39)</f>
        <v>112933759</v>
      </c>
      <c r="D40" s="269">
        <f>SUM(D34:D39)</f>
        <v>150252265</v>
      </c>
    </row>
    <row r="41" spans="1:6" ht="13.8" thickTop="1"/>
  </sheetData>
  <mergeCells count="16">
    <mergeCell ref="A25:D25"/>
    <mergeCell ref="A26:D26"/>
    <mergeCell ref="A27:D27"/>
    <mergeCell ref="A28:D28"/>
    <mergeCell ref="A11:B11"/>
    <mergeCell ref="A13:B13"/>
    <mergeCell ref="A15:B15"/>
    <mergeCell ref="A16:B16"/>
    <mergeCell ref="A17:B17"/>
    <mergeCell ref="A19:B19"/>
    <mergeCell ref="A9:B9"/>
    <mergeCell ref="A2:C2"/>
    <mergeCell ref="A3:C3"/>
    <mergeCell ref="A4:C4"/>
    <mergeCell ref="A5:C5"/>
    <mergeCell ref="A7:B7"/>
  </mergeCells>
  <printOptions horizontalCentered="1"/>
  <pageMargins left="0.31496062992125984" right="0.31496062992125984" top="0.35433070866141736" bottom="0.35433070866141736" header="0.31496062992125984" footer="0.31496062992125984"/>
  <pageSetup scale="9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8"/>
  <sheetViews>
    <sheetView topLeftCell="A4" zoomScale="115" zoomScaleNormal="115" workbookViewId="0">
      <selection activeCell="D17" sqref="D17"/>
    </sheetView>
  </sheetViews>
  <sheetFormatPr baseColWidth="10" defaultColWidth="11.44140625" defaultRowHeight="13.2"/>
  <cols>
    <col min="1" max="1" width="4.88671875" style="243" customWidth="1"/>
    <col min="2" max="2" width="18.88671875" style="243" customWidth="1"/>
    <col min="3" max="3" width="12.109375" style="243" customWidth="1"/>
    <col min="4" max="4" width="16.109375" style="243" customWidth="1"/>
    <col min="5" max="7" width="15.109375" style="243" customWidth="1"/>
    <col min="8" max="8" width="11.44140625" style="243"/>
    <col min="9" max="9" width="15.109375" style="243" customWidth="1"/>
    <col min="10" max="10" width="16.88671875" style="243" customWidth="1"/>
    <col min="11" max="11" width="28.109375" style="243" customWidth="1"/>
    <col min="12" max="14" width="11.44140625" style="243"/>
    <col min="15" max="15" width="17.44140625" style="243" customWidth="1"/>
    <col min="16" max="256" width="11.44140625" style="243"/>
    <col min="257" max="257" width="4.88671875" style="243" customWidth="1"/>
    <col min="258" max="258" width="20" style="243" customWidth="1"/>
    <col min="259" max="259" width="12.109375" style="243" customWidth="1"/>
    <col min="260" max="260" width="16.109375" style="243" customWidth="1"/>
    <col min="261" max="263" width="15.109375" style="243" customWidth="1"/>
    <col min="264" max="264" width="11.44140625" style="243"/>
    <col min="265" max="265" width="15.109375" style="243" customWidth="1"/>
    <col min="266" max="266" width="16.88671875" style="243" customWidth="1"/>
    <col min="267" max="267" width="28.109375" style="243" customWidth="1"/>
    <col min="268" max="270" width="11.44140625" style="243"/>
    <col min="271" max="271" width="17.44140625" style="243" customWidth="1"/>
    <col min="272" max="512" width="11.44140625" style="243"/>
    <col min="513" max="513" width="4.88671875" style="243" customWidth="1"/>
    <col min="514" max="514" width="20" style="243" customWidth="1"/>
    <col min="515" max="515" width="12.109375" style="243" customWidth="1"/>
    <col min="516" max="516" width="16.109375" style="243" customWidth="1"/>
    <col min="517" max="519" width="15.109375" style="243" customWidth="1"/>
    <col min="520" max="520" width="11.44140625" style="243"/>
    <col min="521" max="521" width="15.109375" style="243" customWidth="1"/>
    <col min="522" max="522" width="16.88671875" style="243" customWidth="1"/>
    <col min="523" max="523" width="28.109375" style="243" customWidth="1"/>
    <col min="524" max="526" width="11.44140625" style="243"/>
    <col min="527" max="527" width="17.44140625" style="243" customWidth="1"/>
    <col min="528" max="768" width="11.44140625" style="243"/>
    <col min="769" max="769" width="4.88671875" style="243" customWidth="1"/>
    <col min="770" max="770" width="20" style="243" customWidth="1"/>
    <col min="771" max="771" width="12.109375" style="243" customWidth="1"/>
    <col min="772" max="772" width="16.109375" style="243" customWidth="1"/>
    <col min="773" max="775" width="15.109375" style="243" customWidth="1"/>
    <col min="776" max="776" width="11.44140625" style="243"/>
    <col min="777" max="777" width="15.109375" style="243" customWidth="1"/>
    <col min="778" max="778" width="16.88671875" style="243" customWidth="1"/>
    <col min="779" max="779" width="28.109375" style="243" customWidth="1"/>
    <col min="780" max="782" width="11.44140625" style="243"/>
    <col min="783" max="783" width="17.44140625" style="243" customWidth="1"/>
    <col min="784" max="1024" width="11.44140625" style="243"/>
    <col min="1025" max="1025" width="4.88671875" style="243" customWidth="1"/>
    <col min="1026" max="1026" width="20" style="243" customWidth="1"/>
    <col min="1027" max="1027" width="12.109375" style="243" customWidth="1"/>
    <col min="1028" max="1028" width="16.109375" style="243" customWidth="1"/>
    <col min="1029" max="1031" width="15.109375" style="243" customWidth="1"/>
    <col min="1032" max="1032" width="11.44140625" style="243"/>
    <col min="1033" max="1033" width="15.109375" style="243" customWidth="1"/>
    <col min="1034" max="1034" width="16.88671875" style="243" customWidth="1"/>
    <col min="1035" max="1035" width="28.109375" style="243" customWidth="1"/>
    <col min="1036" max="1038" width="11.44140625" style="243"/>
    <col min="1039" max="1039" width="17.44140625" style="243" customWidth="1"/>
    <col min="1040" max="1280" width="11.44140625" style="243"/>
    <col min="1281" max="1281" width="4.88671875" style="243" customWidth="1"/>
    <col min="1282" max="1282" width="20" style="243" customWidth="1"/>
    <col min="1283" max="1283" width="12.109375" style="243" customWidth="1"/>
    <col min="1284" max="1284" width="16.109375" style="243" customWidth="1"/>
    <col min="1285" max="1287" width="15.109375" style="243" customWidth="1"/>
    <col min="1288" max="1288" width="11.44140625" style="243"/>
    <col min="1289" max="1289" width="15.109375" style="243" customWidth="1"/>
    <col min="1290" max="1290" width="16.88671875" style="243" customWidth="1"/>
    <col min="1291" max="1291" width="28.109375" style="243" customWidth="1"/>
    <col min="1292" max="1294" width="11.44140625" style="243"/>
    <col min="1295" max="1295" width="17.44140625" style="243" customWidth="1"/>
    <col min="1296" max="1536" width="11.44140625" style="243"/>
    <col min="1537" max="1537" width="4.88671875" style="243" customWidth="1"/>
    <col min="1538" max="1538" width="20" style="243" customWidth="1"/>
    <col min="1539" max="1539" width="12.109375" style="243" customWidth="1"/>
    <col min="1540" max="1540" width="16.109375" style="243" customWidth="1"/>
    <col min="1541" max="1543" width="15.109375" style="243" customWidth="1"/>
    <col min="1544" max="1544" width="11.44140625" style="243"/>
    <col min="1545" max="1545" width="15.109375" style="243" customWidth="1"/>
    <col min="1546" max="1546" width="16.88671875" style="243" customWidth="1"/>
    <col min="1547" max="1547" width="28.109375" style="243" customWidth="1"/>
    <col min="1548" max="1550" width="11.44140625" style="243"/>
    <col min="1551" max="1551" width="17.44140625" style="243" customWidth="1"/>
    <col min="1552" max="1792" width="11.44140625" style="243"/>
    <col min="1793" max="1793" width="4.88671875" style="243" customWidth="1"/>
    <col min="1794" max="1794" width="20" style="243" customWidth="1"/>
    <col min="1795" max="1795" width="12.109375" style="243" customWidth="1"/>
    <col min="1796" max="1796" width="16.109375" style="243" customWidth="1"/>
    <col min="1797" max="1799" width="15.109375" style="243" customWidth="1"/>
    <col min="1800" max="1800" width="11.44140625" style="243"/>
    <col min="1801" max="1801" width="15.109375" style="243" customWidth="1"/>
    <col min="1802" max="1802" width="16.88671875" style="243" customWidth="1"/>
    <col min="1803" max="1803" width="28.109375" style="243" customWidth="1"/>
    <col min="1804" max="1806" width="11.44140625" style="243"/>
    <col min="1807" max="1807" width="17.44140625" style="243" customWidth="1"/>
    <col min="1808" max="2048" width="11.44140625" style="243"/>
    <col min="2049" max="2049" width="4.88671875" style="243" customWidth="1"/>
    <col min="2050" max="2050" width="20" style="243" customWidth="1"/>
    <col min="2051" max="2051" width="12.109375" style="243" customWidth="1"/>
    <col min="2052" max="2052" width="16.109375" style="243" customWidth="1"/>
    <col min="2053" max="2055" width="15.109375" style="243" customWidth="1"/>
    <col min="2056" max="2056" width="11.44140625" style="243"/>
    <col min="2057" max="2057" width="15.109375" style="243" customWidth="1"/>
    <col min="2058" max="2058" width="16.88671875" style="243" customWidth="1"/>
    <col min="2059" max="2059" width="28.109375" style="243" customWidth="1"/>
    <col min="2060" max="2062" width="11.44140625" style="243"/>
    <col min="2063" max="2063" width="17.44140625" style="243" customWidth="1"/>
    <col min="2064" max="2304" width="11.44140625" style="243"/>
    <col min="2305" max="2305" width="4.88671875" style="243" customWidth="1"/>
    <col min="2306" max="2306" width="20" style="243" customWidth="1"/>
    <col min="2307" max="2307" width="12.109375" style="243" customWidth="1"/>
    <col min="2308" max="2308" width="16.109375" style="243" customWidth="1"/>
    <col min="2309" max="2311" width="15.109375" style="243" customWidth="1"/>
    <col min="2312" max="2312" width="11.44140625" style="243"/>
    <col min="2313" max="2313" width="15.109375" style="243" customWidth="1"/>
    <col min="2314" max="2314" width="16.88671875" style="243" customWidth="1"/>
    <col min="2315" max="2315" width="28.109375" style="243" customWidth="1"/>
    <col min="2316" max="2318" width="11.44140625" style="243"/>
    <col min="2319" max="2319" width="17.44140625" style="243" customWidth="1"/>
    <col min="2320" max="2560" width="11.44140625" style="243"/>
    <col min="2561" max="2561" width="4.88671875" style="243" customWidth="1"/>
    <col min="2562" max="2562" width="20" style="243" customWidth="1"/>
    <col min="2563" max="2563" width="12.109375" style="243" customWidth="1"/>
    <col min="2564" max="2564" width="16.109375" style="243" customWidth="1"/>
    <col min="2565" max="2567" width="15.109375" style="243" customWidth="1"/>
    <col min="2568" max="2568" width="11.44140625" style="243"/>
    <col min="2569" max="2569" width="15.109375" style="243" customWidth="1"/>
    <col min="2570" max="2570" width="16.88671875" style="243" customWidth="1"/>
    <col min="2571" max="2571" width="28.109375" style="243" customWidth="1"/>
    <col min="2572" max="2574" width="11.44140625" style="243"/>
    <col min="2575" max="2575" width="17.44140625" style="243" customWidth="1"/>
    <col min="2576" max="2816" width="11.44140625" style="243"/>
    <col min="2817" max="2817" width="4.88671875" style="243" customWidth="1"/>
    <col min="2818" max="2818" width="20" style="243" customWidth="1"/>
    <col min="2819" max="2819" width="12.109375" style="243" customWidth="1"/>
    <col min="2820" max="2820" width="16.109375" style="243" customWidth="1"/>
    <col min="2821" max="2823" width="15.109375" style="243" customWidth="1"/>
    <col min="2824" max="2824" width="11.44140625" style="243"/>
    <col min="2825" max="2825" width="15.109375" style="243" customWidth="1"/>
    <col min="2826" max="2826" width="16.88671875" style="243" customWidth="1"/>
    <col min="2827" max="2827" width="28.109375" style="243" customWidth="1"/>
    <col min="2828" max="2830" width="11.44140625" style="243"/>
    <col min="2831" max="2831" width="17.44140625" style="243" customWidth="1"/>
    <col min="2832" max="3072" width="11.44140625" style="243"/>
    <col min="3073" max="3073" width="4.88671875" style="243" customWidth="1"/>
    <col min="3074" max="3074" width="20" style="243" customWidth="1"/>
    <col min="3075" max="3075" width="12.109375" style="243" customWidth="1"/>
    <col min="3076" max="3076" width="16.109375" style="243" customWidth="1"/>
    <col min="3077" max="3079" width="15.109375" style="243" customWidth="1"/>
    <col min="3080" max="3080" width="11.44140625" style="243"/>
    <col min="3081" max="3081" width="15.109375" style="243" customWidth="1"/>
    <col min="3082" max="3082" width="16.88671875" style="243" customWidth="1"/>
    <col min="3083" max="3083" width="28.109375" style="243" customWidth="1"/>
    <col min="3084" max="3086" width="11.44140625" style="243"/>
    <col min="3087" max="3087" width="17.44140625" style="243" customWidth="1"/>
    <col min="3088" max="3328" width="11.44140625" style="243"/>
    <col min="3329" max="3329" width="4.88671875" style="243" customWidth="1"/>
    <col min="3330" max="3330" width="20" style="243" customWidth="1"/>
    <col min="3331" max="3331" width="12.109375" style="243" customWidth="1"/>
    <col min="3332" max="3332" width="16.109375" style="243" customWidth="1"/>
    <col min="3333" max="3335" width="15.109375" style="243" customWidth="1"/>
    <col min="3336" max="3336" width="11.44140625" style="243"/>
    <col min="3337" max="3337" width="15.109375" style="243" customWidth="1"/>
    <col min="3338" max="3338" width="16.88671875" style="243" customWidth="1"/>
    <col min="3339" max="3339" width="28.109375" style="243" customWidth="1"/>
    <col min="3340" max="3342" width="11.44140625" style="243"/>
    <col min="3343" max="3343" width="17.44140625" style="243" customWidth="1"/>
    <col min="3344" max="3584" width="11.44140625" style="243"/>
    <col min="3585" max="3585" width="4.88671875" style="243" customWidth="1"/>
    <col min="3586" max="3586" width="20" style="243" customWidth="1"/>
    <col min="3587" max="3587" width="12.109375" style="243" customWidth="1"/>
    <col min="3588" max="3588" width="16.109375" style="243" customWidth="1"/>
    <col min="3589" max="3591" width="15.109375" style="243" customWidth="1"/>
    <col min="3592" max="3592" width="11.44140625" style="243"/>
    <col min="3593" max="3593" width="15.109375" style="243" customWidth="1"/>
    <col min="3594" max="3594" width="16.88671875" style="243" customWidth="1"/>
    <col min="3595" max="3595" width="28.109375" style="243" customWidth="1"/>
    <col min="3596" max="3598" width="11.44140625" style="243"/>
    <col min="3599" max="3599" width="17.44140625" style="243" customWidth="1"/>
    <col min="3600" max="3840" width="11.44140625" style="243"/>
    <col min="3841" max="3841" width="4.88671875" style="243" customWidth="1"/>
    <col min="3842" max="3842" width="20" style="243" customWidth="1"/>
    <col min="3843" max="3843" width="12.109375" style="243" customWidth="1"/>
    <col min="3844" max="3844" width="16.109375" style="243" customWidth="1"/>
    <col min="3845" max="3847" width="15.109375" style="243" customWidth="1"/>
    <col min="3848" max="3848" width="11.44140625" style="243"/>
    <col min="3849" max="3849" width="15.109375" style="243" customWidth="1"/>
    <col min="3850" max="3850" width="16.88671875" style="243" customWidth="1"/>
    <col min="3851" max="3851" width="28.109375" style="243" customWidth="1"/>
    <col min="3852" max="3854" width="11.44140625" style="243"/>
    <col min="3855" max="3855" width="17.44140625" style="243" customWidth="1"/>
    <col min="3856" max="4096" width="11.44140625" style="243"/>
    <col min="4097" max="4097" width="4.88671875" style="243" customWidth="1"/>
    <col min="4098" max="4098" width="20" style="243" customWidth="1"/>
    <col min="4099" max="4099" width="12.109375" style="243" customWidth="1"/>
    <col min="4100" max="4100" width="16.109375" style="243" customWidth="1"/>
    <col min="4101" max="4103" width="15.109375" style="243" customWidth="1"/>
    <col min="4104" max="4104" width="11.44140625" style="243"/>
    <col min="4105" max="4105" width="15.109375" style="243" customWidth="1"/>
    <col min="4106" max="4106" width="16.88671875" style="243" customWidth="1"/>
    <col min="4107" max="4107" width="28.109375" style="243" customWidth="1"/>
    <col min="4108" max="4110" width="11.44140625" style="243"/>
    <col min="4111" max="4111" width="17.44140625" style="243" customWidth="1"/>
    <col min="4112" max="4352" width="11.44140625" style="243"/>
    <col min="4353" max="4353" width="4.88671875" style="243" customWidth="1"/>
    <col min="4354" max="4354" width="20" style="243" customWidth="1"/>
    <col min="4355" max="4355" width="12.109375" style="243" customWidth="1"/>
    <col min="4356" max="4356" width="16.109375" style="243" customWidth="1"/>
    <col min="4357" max="4359" width="15.109375" style="243" customWidth="1"/>
    <col min="4360" max="4360" width="11.44140625" style="243"/>
    <col min="4361" max="4361" width="15.109375" style="243" customWidth="1"/>
    <col min="4362" max="4362" width="16.88671875" style="243" customWidth="1"/>
    <col min="4363" max="4363" width="28.109375" style="243" customWidth="1"/>
    <col min="4364" max="4366" width="11.44140625" style="243"/>
    <col min="4367" max="4367" width="17.44140625" style="243" customWidth="1"/>
    <col min="4368" max="4608" width="11.44140625" style="243"/>
    <col min="4609" max="4609" width="4.88671875" style="243" customWidth="1"/>
    <col min="4610" max="4610" width="20" style="243" customWidth="1"/>
    <col min="4611" max="4611" width="12.109375" style="243" customWidth="1"/>
    <col min="4612" max="4612" width="16.109375" style="243" customWidth="1"/>
    <col min="4613" max="4615" width="15.109375" style="243" customWidth="1"/>
    <col min="4616" max="4616" width="11.44140625" style="243"/>
    <col min="4617" max="4617" width="15.109375" style="243" customWidth="1"/>
    <col min="4618" max="4618" width="16.88671875" style="243" customWidth="1"/>
    <col min="4619" max="4619" width="28.109375" style="243" customWidth="1"/>
    <col min="4620" max="4622" width="11.44140625" style="243"/>
    <col min="4623" max="4623" width="17.44140625" style="243" customWidth="1"/>
    <col min="4624" max="4864" width="11.44140625" style="243"/>
    <col min="4865" max="4865" width="4.88671875" style="243" customWidth="1"/>
    <col min="4866" max="4866" width="20" style="243" customWidth="1"/>
    <col min="4867" max="4867" width="12.109375" style="243" customWidth="1"/>
    <col min="4868" max="4868" width="16.109375" style="243" customWidth="1"/>
    <col min="4869" max="4871" width="15.109375" style="243" customWidth="1"/>
    <col min="4872" max="4872" width="11.44140625" style="243"/>
    <col min="4873" max="4873" width="15.109375" style="243" customWidth="1"/>
    <col min="4874" max="4874" width="16.88671875" style="243" customWidth="1"/>
    <col min="4875" max="4875" width="28.109375" style="243" customWidth="1"/>
    <col min="4876" max="4878" width="11.44140625" style="243"/>
    <col min="4879" max="4879" width="17.44140625" style="243" customWidth="1"/>
    <col min="4880" max="5120" width="11.44140625" style="243"/>
    <col min="5121" max="5121" width="4.88671875" style="243" customWidth="1"/>
    <col min="5122" max="5122" width="20" style="243" customWidth="1"/>
    <col min="5123" max="5123" width="12.109375" style="243" customWidth="1"/>
    <col min="5124" max="5124" width="16.109375" style="243" customWidth="1"/>
    <col min="5125" max="5127" width="15.109375" style="243" customWidth="1"/>
    <col min="5128" max="5128" width="11.44140625" style="243"/>
    <col min="5129" max="5129" width="15.109375" style="243" customWidth="1"/>
    <col min="5130" max="5130" width="16.88671875" style="243" customWidth="1"/>
    <col min="5131" max="5131" width="28.109375" style="243" customWidth="1"/>
    <col min="5132" max="5134" width="11.44140625" style="243"/>
    <col min="5135" max="5135" width="17.44140625" style="243" customWidth="1"/>
    <col min="5136" max="5376" width="11.44140625" style="243"/>
    <col min="5377" max="5377" width="4.88671875" style="243" customWidth="1"/>
    <col min="5378" max="5378" width="20" style="243" customWidth="1"/>
    <col min="5379" max="5379" width="12.109375" style="243" customWidth="1"/>
    <col min="5380" max="5380" width="16.109375" style="243" customWidth="1"/>
    <col min="5381" max="5383" width="15.109375" style="243" customWidth="1"/>
    <col min="5384" max="5384" width="11.44140625" style="243"/>
    <col min="5385" max="5385" width="15.109375" style="243" customWidth="1"/>
    <col min="5386" max="5386" width="16.88671875" style="243" customWidth="1"/>
    <col min="5387" max="5387" width="28.109375" style="243" customWidth="1"/>
    <col min="5388" max="5390" width="11.44140625" style="243"/>
    <col min="5391" max="5391" width="17.44140625" style="243" customWidth="1"/>
    <col min="5392" max="5632" width="11.44140625" style="243"/>
    <col min="5633" max="5633" width="4.88671875" style="243" customWidth="1"/>
    <col min="5634" max="5634" width="20" style="243" customWidth="1"/>
    <col min="5635" max="5635" width="12.109375" style="243" customWidth="1"/>
    <col min="5636" max="5636" width="16.109375" style="243" customWidth="1"/>
    <col min="5637" max="5639" width="15.109375" style="243" customWidth="1"/>
    <col min="5640" max="5640" width="11.44140625" style="243"/>
    <col min="5641" max="5641" width="15.109375" style="243" customWidth="1"/>
    <col min="5642" max="5642" width="16.88671875" style="243" customWidth="1"/>
    <col min="5643" max="5643" width="28.109375" style="243" customWidth="1"/>
    <col min="5644" max="5646" width="11.44140625" style="243"/>
    <col min="5647" max="5647" width="17.44140625" style="243" customWidth="1"/>
    <col min="5648" max="5888" width="11.44140625" style="243"/>
    <col min="5889" max="5889" width="4.88671875" style="243" customWidth="1"/>
    <col min="5890" max="5890" width="20" style="243" customWidth="1"/>
    <col min="5891" max="5891" width="12.109375" style="243" customWidth="1"/>
    <col min="5892" max="5892" width="16.109375" style="243" customWidth="1"/>
    <col min="5893" max="5895" width="15.109375" style="243" customWidth="1"/>
    <col min="5896" max="5896" width="11.44140625" style="243"/>
    <col min="5897" max="5897" width="15.109375" style="243" customWidth="1"/>
    <col min="5898" max="5898" width="16.88671875" style="243" customWidth="1"/>
    <col min="5899" max="5899" width="28.109375" style="243" customWidth="1"/>
    <col min="5900" max="5902" width="11.44140625" style="243"/>
    <col min="5903" max="5903" width="17.44140625" style="243" customWidth="1"/>
    <col min="5904" max="6144" width="11.44140625" style="243"/>
    <col min="6145" max="6145" width="4.88671875" style="243" customWidth="1"/>
    <col min="6146" max="6146" width="20" style="243" customWidth="1"/>
    <col min="6147" max="6147" width="12.109375" style="243" customWidth="1"/>
    <col min="6148" max="6148" width="16.109375" style="243" customWidth="1"/>
    <col min="6149" max="6151" width="15.109375" style="243" customWidth="1"/>
    <col min="6152" max="6152" width="11.44140625" style="243"/>
    <col min="6153" max="6153" width="15.109375" style="243" customWidth="1"/>
    <col min="6154" max="6154" width="16.88671875" style="243" customWidth="1"/>
    <col min="6155" max="6155" width="28.109375" style="243" customWidth="1"/>
    <col min="6156" max="6158" width="11.44140625" style="243"/>
    <col min="6159" max="6159" width="17.44140625" style="243" customWidth="1"/>
    <col min="6160" max="6400" width="11.44140625" style="243"/>
    <col min="6401" max="6401" width="4.88671875" style="243" customWidth="1"/>
    <col min="6402" max="6402" width="20" style="243" customWidth="1"/>
    <col min="6403" max="6403" width="12.109375" style="243" customWidth="1"/>
    <col min="6404" max="6404" width="16.109375" style="243" customWidth="1"/>
    <col min="6405" max="6407" width="15.109375" style="243" customWidth="1"/>
    <col min="6408" max="6408" width="11.44140625" style="243"/>
    <col min="6409" max="6409" width="15.109375" style="243" customWidth="1"/>
    <col min="6410" max="6410" width="16.88671875" style="243" customWidth="1"/>
    <col min="6411" max="6411" width="28.109375" style="243" customWidth="1"/>
    <col min="6412" max="6414" width="11.44140625" style="243"/>
    <col min="6415" max="6415" width="17.44140625" style="243" customWidth="1"/>
    <col min="6416" max="6656" width="11.44140625" style="243"/>
    <col min="6657" max="6657" width="4.88671875" style="243" customWidth="1"/>
    <col min="6658" max="6658" width="20" style="243" customWidth="1"/>
    <col min="6659" max="6659" width="12.109375" style="243" customWidth="1"/>
    <col min="6660" max="6660" width="16.109375" style="243" customWidth="1"/>
    <col min="6661" max="6663" width="15.109375" style="243" customWidth="1"/>
    <col min="6664" max="6664" width="11.44140625" style="243"/>
    <col min="6665" max="6665" width="15.109375" style="243" customWidth="1"/>
    <col min="6666" max="6666" width="16.88671875" style="243" customWidth="1"/>
    <col min="6667" max="6667" width="28.109375" style="243" customWidth="1"/>
    <col min="6668" max="6670" width="11.44140625" style="243"/>
    <col min="6671" max="6671" width="17.44140625" style="243" customWidth="1"/>
    <col min="6672" max="6912" width="11.44140625" style="243"/>
    <col min="6913" max="6913" width="4.88671875" style="243" customWidth="1"/>
    <col min="6914" max="6914" width="20" style="243" customWidth="1"/>
    <col min="6915" max="6915" width="12.109375" style="243" customWidth="1"/>
    <col min="6916" max="6916" width="16.109375" style="243" customWidth="1"/>
    <col min="6917" max="6919" width="15.109375" style="243" customWidth="1"/>
    <col min="6920" max="6920" width="11.44140625" style="243"/>
    <col min="6921" max="6921" width="15.109375" style="243" customWidth="1"/>
    <col min="6922" max="6922" width="16.88671875" style="243" customWidth="1"/>
    <col min="6923" max="6923" width="28.109375" style="243" customWidth="1"/>
    <col min="6924" max="6926" width="11.44140625" style="243"/>
    <col min="6927" max="6927" width="17.44140625" style="243" customWidth="1"/>
    <col min="6928" max="7168" width="11.44140625" style="243"/>
    <col min="7169" max="7169" width="4.88671875" style="243" customWidth="1"/>
    <col min="7170" max="7170" width="20" style="243" customWidth="1"/>
    <col min="7171" max="7171" width="12.109375" style="243" customWidth="1"/>
    <col min="7172" max="7172" width="16.109375" style="243" customWidth="1"/>
    <col min="7173" max="7175" width="15.109375" style="243" customWidth="1"/>
    <col min="7176" max="7176" width="11.44140625" style="243"/>
    <col min="7177" max="7177" width="15.109375" style="243" customWidth="1"/>
    <col min="7178" max="7178" width="16.88671875" style="243" customWidth="1"/>
    <col min="7179" max="7179" width="28.109375" style="243" customWidth="1"/>
    <col min="7180" max="7182" width="11.44140625" style="243"/>
    <col min="7183" max="7183" width="17.44140625" style="243" customWidth="1"/>
    <col min="7184" max="7424" width="11.44140625" style="243"/>
    <col min="7425" max="7425" width="4.88671875" style="243" customWidth="1"/>
    <col min="7426" max="7426" width="20" style="243" customWidth="1"/>
    <col min="7427" max="7427" width="12.109375" style="243" customWidth="1"/>
    <col min="7428" max="7428" width="16.109375" style="243" customWidth="1"/>
    <col min="7429" max="7431" width="15.109375" style="243" customWidth="1"/>
    <col min="7432" max="7432" width="11.44140625" style="243"/>
    <col min="7433" max="7433" width="15.109375" style="243" customWidth="1"/>
    <col min="7434" max="7434" width="16.88671875" style="243" customWidth="1"/>
    <col min="7435" max="7435" width="28.109375" style="243" customWidth="1"/>
    <col min="7436" max="7438" width="11.44140625" style="243"/>
    <col min="7439" max="7439" width="17.44140625" style="243" customWidth="1"/>
    <col min="7440" max="7680" width="11.44140625" style="243"/>
    <col min="7681" max="7681" width="4.88671875" style="243" customWidth="1"/>
    <col min="7682" max="7682" width="20" style="243" customWidth="1"/>
    <col min="7683" max="7683" width="12.109375" style="243" customWidth="1"/>
    <col min="7684" max="7684" width="16.109375" style="243" customWidth="1"/>
    <col min="7685" max="7687" width="15.109375" style="243" customWidth="1"/>
    <col min="7688" max="7688" width="11.44140625" style="243"/>
    <col min="7689" max="7689" width="15.109375" style="243" customWidth="1"/>
    <col min="7690" max="7690" width="16.88671875" style="243" customWidth="1"/>
    <col min="7691" max="7691" width="28.109375" style="243" customWidth="1"/>
    <col min="7692" max="7694" width="11.44140625" style="243"/>
    <col min="7695" max="7695" width="17.44140625" style="243" customWidth="1"/>
    <col min="7696" max="7936" width="11.44140625" style="243"/>
    <col min="7937" max="7937" width="4.88671875" style="243" customWidth="1"/>
    <col min="7938" max="7938" width="20" style="243" customWidth="1"/>
    <col min="7939" max="7939" width="12.109375" style="243" customWidth="1"/>
    <col min="7940" max="7940" width="16.109375" style="243" customWidth="1"/>
    <col min="7941" max="7943" width="15.109375" style="243" customWidth="1"/>
    <col min="7944" max="7944" width="11.44140625" style="243"/>
    <col min="7945" max="7945" width="15.109375" style="243" customWidth="1"/>
    <col min="7946" max="7946" width="16.88671875" style="243" customWidth="1"/>
    <col min="7947" max="7947" width="28.109375" style="243" customWidth="1"/>
    <col min="7948" max="7950" width="11.44140625" style="243"/>
    <col min="7951" max="7951" width="17.44140625" style="243" customWidth="1"/>
    <col min="7952" max="8192" width="11.44140625" style="243"/>
    <col min="8193" max="8193" width="4.88671875" style="243" customWidth="1"/>
    <col min="8194" max="8194" width="20" style="243" customWidth="1"/>
    <col min="8195" max="8195" width="12.109375" style="243" customWidth="1"/>
    <col min="8196" max="8196" width="16.109375" style="243" customWidth="1"/>
    <col min="8197" max="8199" width="15.109375" style="243" customWidth="1"/>
    <col min="8200" max="8200" width="11.44140625" style="243"/>
    <col min="8201" max="8201" width="15.109375" style="243" customWidth="1"/>
    <col min="8202" max="8202" width="16.88671875" style="243" customWidth="1"/>
    <col min="8203" max="8203" width="28.109375" style="243" customWidth="1"/>
    <col min="8204" max="8206" width="11.44140625" style="243"/>
    <col min="8207" max="8207" width="17.44140625" style="243" customWidth="1"/>
    <col min="8208" max="8448" width="11.44140625" style="243"/>
    <col min="8449" max="8449" width="4.88671875" style="243" customWidth="1"/>
    <col min="8450" max="8450" width="20" style="243" customWidth="1"/>
    <col min="8451" max="8451" width="12.109375" style="243" customWidth="1"/>
    <col min="8452" max="8452" width="16.109375" style="243" customWidth="1"/>
    <col min="8453" max="8455" width="15.109375" style="243" customWidth="1"/>
    <col min="8456" max="8456" width="11.44140625" style="243"/>
    <col min="8457" max="8457" width="15.109375" style="243" customWidth="1"/>
    <col min="8458" max="8458" width="16.88671875" style="243" customWidth="1"/>
    <col min="8459" max="8459" width="28.109375" style="243" customWidth="1"/>
    <col min="8460" max="8462" width="11.44140625" style="243"/>
    <col min="8463" max="8463" width="17.44140625" style="243" customWidth="1"/>
    <col min="8464" max="8704" width="11.44140625" style="243"/>
    <col min="8705" max="8705" width="4.88671875" style="243" customWidth="1"/>
    <col min="8706" max="8706" width="20" style="243" customWidth="1"/>
    <col min="8707" max="8707" width="12.109375" style="243" customWidth="1"/>
    <col min="8708" max="8708" width="16.109375" style="243" customWidth="1"/>
    <col min="8709" max="8711" width="15.109375" style="243" customWidth="1"/>
    <col min="8712" max="8712" width="11.44140625" style="243"/>
    <col min="8713" max="8713" width="15.109375" style="243" customWidth="1"/>
    <col min="8714" max="8714" width="16.88671875" style="243" customWidth="1"/>
    <col min="8715" max="8715" width="28.109375" style="243" customWidth="1"/>
    <col min="8716" max="8718" width="11.44140625" style="243"/>
    <col min="8719" max="8719" width="17.44140625" style="243" customWidth="1"/>
    <col min="8720" max="8960" width="11.44140625" style="243"/>
    <col min="8961" max="8961" width="4.88671875" style="243" customWidth="1"/>
    <col min="8962" max="8962" width="20" style="243" customWidth="1"/>
    <col min="8963" max="8963" width="12.109375" style="243" customWidth="1"/>
    <col min="8964" max="8964" width="16.109375" style="243" customWidth="1"/>
    <col min="8965" max="8967" width="15.109375" style="243" customWidth="1"/>
    <col min="8968" max="8968" width="11.44140625" style="243"/>
    <col min="8969" max="8969" width="15.109375" style="243" customWidth="1"/>
    <col min="8970" max="8970" width="16.88671875" style="243" customWidth="1"/>
    <col min="8971" max="8971" width="28.109375" style="243" customWidth="1"/>
    <col min="8972" max="8974" width="11.44140625" style="243"/>
    <col min="8975" max="8975" width="17.44140625" style="243" customWidth="1"/>
    <col min="8976" max="9216" width="11.44140625" style="243"/>
    <col min="9217" max="9217" width="4.88671875" style="243" customWidth="1"/>
    <col min="9218" max="9218" width="20" style="243" customWidth="1"/>
    <col min="9219" max="9219" width="12.109375" style="243" customWidth="1"/>
    <col min="9220" max="9220" width="16.109375" style="243" customWidth="1"/>
    <col min="9221" max="9223" width="15.109375" style="243" customWidth="1"/>
    <col min="9224" max="9224" width="11.44140625" style="243"/>
    <col min="9225" max="9225" width="15.109375" style="243" customWidth="1"/>
    <col min="9226" max="9226" width="16.88671875" style="243" customWidth="1"/>
    <col min="9227" max="9227" width="28.109375" style="243" customWidth="1"/>
    <col min="9228" max="9230" width="11.44140625" style="243"/>
    <col min="9231" max="9231" width="17.44140625" style="243" customWidth="1"/>
    <col min="9232" max="9472" width="11.44140625" style="243"/>
    <col min="9473" max="9473" width="4.88671875" style="243" customWidth="1"/>
    <col min="9474" max="9474" width="20" style="243" customWidth="1"/>
    <col min="9475" max="9475" width="12.109375" style="243" customWidth="1"/>
    <col min="9476" max="9476" width="16.109375" style="243" customWidth="1"/>
    <col min="9477" max="9479" width="15.109375" style="243" customWidth="1"/>
    <col min="9480" max="9480" width="11.44140625" style="243"/>
    <col min="9481" max="9481" width="15.109375" style="243" customWidth="1"/>
    <col min="9482" max="9482" width="16.88671875" style="243" customWidth="1"/>
    <col min="9483" max="9483" width="28.109375" style="243" customWidth="1"/>
    <col min="9484" max="9486" width="11.44140625" style="243"/>
    <col min="9487" max="9487" width="17.44140625" style="243" customWidth="1"/>
    <col min="9488" max="9728" width="11.44140625" style="243"/>
    <col min="9729" max="9729" width="4.88671875" style="243" customWidth="1"/>
    <col min="9730" max="9730" width="20" style="243" customWidth="1"/>
    <col min="9731" max="9731" width="12.109375" style="243" customWidth="1"/>
    <col min="9732" max="9732" width="16.109375" style="243" customWidth="1"/>
    <col min="9733" max="9735" width="15.109375" style="243" customWidth="1"/>
    <col min="9736" max="9736" width="11.44140625" style="243"/>
    <col min="9737" max="9737" width="15.109375" style="243" customWidth="1"/>
    <col min="9738" max="9738" width="16.88671875" style="243" customWidth="1"/>
    <col min="9739" max="9739" width="28.109375" style="243" customWidth="1"/>
    <col min="9740" max="9742" width="11.44140625" style="243"/>
    <col min="9743" max="9743" width="17.44140625" style="243" customWidth="1"/>
    <col min="9744" max="9984" width="11.44140625" style="243"/>
    <col min="9985" max="9985" width="4.88671875" style="243" customWidth="1"/>
    <col min="9986" max="9986" width="20" style="243" customWidth="1"/>
    <col min="9987" max="9987" width="12.109375" style="243" customWidth="1"/>
    <col min="9988" max="9988" width="16.109375" style="243" customWidth="1"/>
    <col min="9989" max="9991" width="15.109375" style="243" customWidth="1"/>
    <col min="9992" max="9992" width="11.44140625" style="243"/>
    <col min="9993" max="9993" width="15.109375" style="243" customWidth="1"/>
    <col min="9994" max="9994" width="16.88671875" style="243" customWidth="1"/>
    <col min="9995" max="9995" width="28.109375" style="243" customWidth="1"/>
    <col min="9996" max="9998" width="11.44140625" style="243"/>
    <col min="9999" max="9999" width="17.44140625" style="243" customWidth="1"/>
    <col min="10000" max="10240" width="11.44140625" style="243"/>
    <col min="10241" max="10241" width="4.88671875" style="243" customWidth="1"/>
    <col min="10242" max="10242" width="20" style="243" customWidth="1"/>
    <col min="10243" max="10243" width="12.109375" style="243" customWidth="1"/>
    <col min="10244" max="10244" width="16.109375" style="243" customWidth="1"/>
    <col min="10245" max="10247" width="15.109375" style="243" customWidth="1"/>
    <col min="10248" max="10248" width="11.44140625" style="243"/>
    <col min="10249" max="10249" width="15.109375" style="243" customWidth="1"/>
    <col min="10250" max="10250" width="16.88671875" style="243" customWidth="1"/>
    <col min="10251" max="10251" width="28.109375" style="243" customWidth="1"/>
    <col min="10252" max="10254" width="11.44140625" style="243"/>
    <col min="10255" max="10255" width="17.44140625" style="243" customWidth="1"/>
    <col min="10256" max="10496" width="11.44140625" style="243"/>
    <col min="10497" max="10497" width="4.88671875" style="243" customWidth="1"/>
    <col min="10498" max="10498" width="20" style="243" customWidth="1"/>
    <col min="10499" max="10499" width="12.109375" style="243" customWidth="1"/>
    <col min="10500" max="10500" width="16.109375" style="243" customWidth="1"/>
    <col min="10501" max="10503" width="15.109375" style="243" customWidth="1"/>
    <col min="10504" max="10504" width="11.44140625" style="243"/>
    <col min="10505" max="10505" width="15.109375" style="243" customWidth="1"/>
    <col min="10506" max="10506" width="16.88671875" style="243" customWidth="1"/>
    <col min="10507" max="10507" width="28.109375" style="243" customWidth="1"/>
    <col min="10508" max="10510" width="11.44140625" style="243"/>
    <col min="10511" max="10511" width="17.44140625" style="243" customWidth="1"/>
    <col min="10512" max="10752" width="11.44140625" style="243"/>
    <col min="10753" max="10753" width="4.88671875" style="243" customWidth="1"/>
    <col min="10754" max="10754" width="20" style="243" customWidth="1"/>
    <col min="10755" max="10755" width="12.109375" style="243" customWidth="1"/>
    <col min="10756" max="10756" width="16.109375" style="243" customWidth="1"/>
    <col min="10757" max="10759" width="15.109375" style="243" customWidth="1"/>
    <col min="10760" max="10760" width="11.44140625" style="243"/>
    <col min="10761" max="10761" width="15.109375" style="243" customWidth="1"/>
    <col min="10762" max="10762" width="16.88671875" style="243" customWidth="1"/>
    <col min="10763" max="10763" width="28.109375" style="243" customWidth="1"/>
    <col min="10764" max="10766" width="11.44140625" style="243"/>
    <col min="10767" max="10767" width="17.44140625" style="243" customWidth="1"/>
    <col min="10768" max="11008" width="11.44140625" style="243"/>
    <col min="11009" max="11009" width="4.88671875" style="243" customWidth="1"/>
    <col min="11010" max="11010" width="20" style="243" customWidth="1"/>
    <col min="11011" max="11011" width="12.109375" style="243" customWidth="1"/>
    <col min="11012" max="11012" width="16.109375" style="243" customWidth="1"/>
    <col min="11013" max="11015" width="15.109375" style="243" customWidth="1"/>
    <col min="11016" max="11016" width="11.44140625" style="243"/>
    <col min="11017" max="11017" width="15.109375" style="243" customWidth="1"/>
    <col min="11018" max="11018" width="16.88671875" style="243" customWidth="1"/>
    <col min="11019" max="11019" width="28.109375" style="243" customWidth="1"/>
    <col min="11020" max="11022" width="11.44140625" style="243"/>
    <col min="11023" max="11023" width="17.44140625" style="243" customWidth="1"/>
    <col min="11024" max="11264" width="11.44140625" style="243"/>
    <col min="11265" max="11265" width="4.88671875" style="243" customWidth="1"/>
    <col min="11266" max="11266" width="20" style="243" customWidth="1"/>
    <col min="11267" max="11267" width="12.109375" style="243" customWidth="1"/>
    <col min="11268" max="11268" width="16.109375" style="243" customWidth="1"/>
    <col min="11269" max="11271" width="15.109375" style="243" customWidth="1"/>
    <col min="11272" max="11272" width="11.44140625" style="243"/>
    <col min="11273" max="11273" width="15.109375" style="243" customWidth="1"/>
    <col min="11274" max="11274" width="16.88671875" style="243" customWidth="1"/>
    <col min="11275" max="11275" width="28.109375" style="243" customWidth="1"/>
    <col min="11276" max="11278" width="11.44140625" style="243"/>
    <col min="11279" max="11279" width="17.44140625" style="243" customWidth="1"/>
    <col min="11280" max="11520" width="11.44140625" style="243"/>
    <col min="11521" max="11521" width="4.88671875" style="243" customWidth="1"/>
    <col min="11522" max="11522" width="20" style="243" customWidth="1"/>
    <col min="11523" max="11523" width="12.109375" style="243" customWidth="1"/>
    <col min="11524" max="11524" width="16.109375" style="243" customWidth="1"/>
    <col min="11525" max="11527" width="15.109375" style="243" customWidth="1"/>
    <col min="11528" max="11528" width="11.44140625" style="243"/>
    <col min="11529" max="11529" width="15.109375" style="243" customWidth="1"/>
    <col min="11530" max="11530" width="16.88671875" style="243" customWidth="1"/>
    <col min="11531" max="11531" width="28.109375" style="243" customWidth="1"/>
    <col min="11532" max="11534" width="11.44140625" style="243"/>
    <col min="11535" max="11535" width="17.44140625" style="243" customWidth="1"/>
    <col min="11536" max="11776" width="11.44140625" style="243"/>
    <col min="11777" max="11777" width="4.88671875" style="243" customWidth="1"/>
    <col min="11778" max="11778" width="20" style="243" customWidth="1"/>
    <col min="11779" max="11779" width="12.109375" style="243" customWidth="1"/>
    <col min="11780" max="11780" width="16.109375" style="243" customWidth="1"/>
    <col min="11781" max="11783" width="15.109375" style="243" customWidth="1"/>
    <col min="11784" max="11784" width="11.44140625" style="243"/>
    <col min="11785" max="11785" width="15.109375" style="243" customWidth="1"/>
    <col min="11786" max="11786" width="16.88671875" style="243" customWidth="1"/>
    <col min="11787" max="11787" width="28.109375" style="243" customWidth="1"/>
    <col min="11788" max="11790" width="11.44140625" style="243"/>
    <col min="11791" max="11791" width="17.44140625" style="243" customWidth="1"/>
    <col min="11792" max="12032" width="11.44140625" style="243"/>
    <col min="12033" max="12033" width="4.88671875" style="243" customWidth="1"/>
    <col min="12034" max="12034" width="20" style="243" customWidth="1"/>
    <col min="12035" max="12035" width="12.109375" style="243" customWidth="1"/>
    <col min="12036" max="12036" width="16.109375" style="243" customWidth="1"/>
    <col min="12037" max="12039" width="15.109375" style="243" customWidth="1"/>
    <col min="12040" max="12040" width="11.44140625" style="243"/>
    <col min="12041" max="12041" width="15.109375" style="243" customWidth="1"/>
    <col min="12042" max="12042" width="16.88671875" style="243" customWidth="1"/>
    <col min="12043" max="12043" width="28.109375" style="243" customWidth="1"/>
    <col min="12044" max="12046" width="11.44140625" style="243"/>
    <col min="12047" max="12047" width="17.44140625" style="243" customWidth="1"/>
    <col min="12048" max="12288" width="11.44140625" style="243"/>
    <col min="12289" max="12289" width="4.88671875" style="243" customWidth="1"/>
    <col min="12290" max="12290" width="20" style="243" customWidth="1"/>
    <col min="12291" max="12291" width="12.109375" style="243" customWidth="1"/>
    <col min="12292" max="12292" width="16.109375" style="243" customWidth="1"/>
    <col min="12293" max="12295" width="15.109375" style="243" customWidth="1"/>
    <col min="12296" max="12296" width="11.44140625" style="243"/>
    <col min="12297" max="12297" width="15.109375" style="243" customWidth="1"/>
    <col min="12298" max="12298" width="16.88671875" style="243" customWidth="1"/>
    <col min="12299" max="12299" width="28.109375" style="243" customWidth="1"/>
    <col min="12300" max="12302" width="11.44140625" style="243"/>
    <col min="12303" max="12303" width="17.44140625" style="243" customWidth="1"/>
    <col min="12304" max="12544" width="11.44140625" style="243"/>
    <col min="12545" max="12545" width="4.88671875" style="243" customWidth="1"/>
    <col min="12546" max="12546" width="20" style="243" customWidth="1"/>
    <col min="12547" max="12547" width="12.109375" style="243" customWidth="1"/>
    <col min="12548" max="12548" width="16.109375" style="243" customWidth="1"/>
    <col min="12549" max="12551" width="15.109375" style="243" customWidth="1"/>
    <col min="12552" max="12552" width="11.44140625" style="243"/>
    <col min="12553" max="12553" width="15.109375" style="243" customWidth="1"/>
    <col min="12554" max="12554" width="16.88671875" style="243" customWidth="1"/>
    <col min="12555" max="12555" width="28.109375" style="243" customWidth="1"/>
    <col min="12556" max="12558" width="11.44140625" style="243"/>
    <col min="12559" max="12559" width="17.44140625" style="243" customWidth="1"/>
    <col min="12560" max="12800" width="11.44140625" style="243"/>
    <col min="12801" max="12801" width="4.88671875" style="243" customWidth="1"/>
    <col min="12802" max="12802" width="20" style="243" customWidth="1"/>
    <col min="12803" max="12803" width="12.109375" style="243" customWidth="1"/>
    <col min="12804" max="12804" width="16.109375" style="243" customWidth="1"/>
    <col min="12805" max="12807" width="15.109375" style="243" customWidth="1"/>
    <col min="12808" max="12808" width="11.44140625" style="243"/>
    <col min="12809" max="12809" width="15.109375" style="243" customWidth="1"/>
    <col min="12810" max="12810" width="16.88671875" style="243" customWidth="1"/>
    <col min="12811" max="12811" width="28.109375" style="243" customWidth="1"/>
    <col min="12812" max="12814" width="11.44140625" style="243"/>
    <col min="12815" max="12815" width="17.44140625" style="243" customWidth="1"/>
    <col min="12816" max="13056" width="11.44140625" style="243"/>
    <col min="13057" max="13057" width="4.88671875" style="243" customWidth="1"/>
    <col min="13058" max="13058" width="20" style="243" customWidth="1"/>
    <col min="13059" max="13059" width="12.109375" style="243" customWidth="1"/>
    <col min="13060" max="13060" width="16.109375" style="243" customWidth="1"/>
    <col min="13061" max="13063" width="15.109375" style="243" customWidth="1"/>
    <col min="13064" max="13064" width="11.44140625" style="243"/>
    <col min="13065" max="13065" width="15.109375" style="243" customWidth="1"/>
    <col min="13066" max="13066" width="16.88671875" style="243" customWidth="1"/>
    <col min="13067" max="13067" width="28.109375" style="243" customWidth="1"/>
    <col min="13068" max="13070" width="11.44140625" style="243"/>
    <col min="13071" max="13071" width="17.44140625" style="243" customWidth="1"/>
    <col min="13072" max="13312" width="11.44140625" style="243"/>
    <col min="13313" max="13313" width="4.88671875" style="243" customWidth="1"/>
    <col min="13314" max="13314" width="20" style="243" customWidth="1"/>
    <col min="13315" max="13315" width="12.109375" style="243" customWidth="1"/>
    <col min="13316" max="13316" width="16.109375" style="243" customWidth="1"/>
    <col min="13317" max="13319" width="15.109375" style="243" customWidth="1"/>
    <col min="13320" max="13320" width="11.44140625" style="243"/>
    <col min="13321" max="13321" width="15.109375" style="243" customWidth="1"/>
    <col min="13322" max="13322" width="16.88671875" style="243" customWidth="1"/>
    <col min="13323" max="13323" width="28.109375" style="243" customWidth="1"/>
    <col min="13324" max="13326" width="11.44140625" style="243"/>
    <col min="13327" max="13327" width="17.44140625" style="243" customWidth="1"/>
    <col min="13328" max="13568" width="11.44140625" style="243"/>
    <col min="13569" max="13569" width="4.88671875" style="243" customWidth="1"/>
    <col min="13570" max="13570" width="20" style="243" customWidth="1"/>
    <col min="13571" max="13571" width="12.109375" style="243" customWidth="1"/>
    <col min="13572" max="13572" width="16.109375" style="243" customWidth="1"/>
    <col min="13573" max="13575" width="15.109375" style="243" customWidth="1"/>
    <col min="13576" max="13576" width="11.44140625" style="243"/>
    <col min="13577" max="13577" width="15.109375" style="243" customWidth="1"/>
    <col min="13578" max="13578" width="16.88671875" style="243" customWidth="1"/>
    <col min="13579" max="13579" width="28.109375" style="243" customWidth="1"/>
    <col min="13580" max="13582" width="11.44140625" style="243"/>
    <col min="13583" max="13583" width="17.44140625" style="243" customWidth="1"/>
    <col min="13584" max="13824" width="11.44140625" style="243"/>
    <col min="13825" max="13825" width="4.88671875" style="243" customWidth="1"/>
    <col min="13826" max="13826" width="20" style="243" customWidth="1"/>
    <col min="13827" max="13827" width="12.109375" style="243" customWidth="1"/>
    <col min="13828" max="13828" width="16.109375" style="243" customWidth="1"/>
    <col min="13829" max="13831" width="15.109375" style="243" customWidth="1"/>
    <col min="13832" max="13832" width="11.44140625" style="243"/>
    <col min="13833" max="13833" width="15.109375" style="243" customWidth="1"/>
    <col min="13834" max="13834" width="16.88671875" style="243" customWidth="1"/>
    <col min="13835" max="13835" width="28.109375" style="243" customWidth="1"/>
    <col min="13836" max="13838" width="11.44140625" style="243"/>
    <col min="13839" max="13839" width="17.44140625" style="243" customWidth="1"/>
    <col min="13840" max="14080" width="11.44140625" style="243"/>
    <col min="14081" max="14081" width="4.88671875" style="243" customWidth="1"/>
    <col min="14082" max="14082" width="20" style="243" customWidth="1"/>
    <col min="14083" max="14083" width="12.109375" style="243" customWidth="1"/>
    <col min="14084" max="14084" width="16.109375" style="243" customWidth="1"/>
    <col min="14085" max="14087" width="15.109375" style="243" customWidth="1"/>
    <col min="14088" max="14088" width="11.44140625" style="243"/>
    <col min="14089" max="14089" width="15.109375" style="243" customWidth="1"/>
    <col min="14090" max="14090" width="16.88671875" style="243" customWidth="1"/>
    <col min="14091" max="14091" width="28.109375" style="243" customWidth="1"/>
    <col min="14092" max="14094" width="11.44140625" style="243"/>
    <col min="14095" max="14095" width="17.44140625" style="243" customWidth="1"/>
    <col min="14096" max="14336" width="11.44140625" style="243"/>
    <col min="14337" max="14337" width="4.88671875" style="243" customWidth="1"/>
    <col min="14338" max="14338" width="20" style="243" customWidth="1"/>
    <col min="14339" max="14339" width="12.109375" style="243" customWidth="1"/>
    <col min="14340" max="14340" width="16.109375" style="243" customWidth="1"/>
    <col min="14341" max="14343" width="15.109375" style="243" customWidth="1"/>
    <col min="14344" max="14344" width="11.44140625" style="243"/>
    <col min="14345" max="14345" width="15.109375" style="243" customWidth="1"/>
    <col min="14346" max="14346" width="16.88671875" style="243" customWidth="1"/>
    <col min="14347" max="14347" width="28.109375" style="243" customWidth="1"/>
    <col min="14348" max="14350" width="11.44140625" style="243"/>
    <col min="14351" max="14351" width="17.44140625" style="243" customWidth="1"/>
    <col min="14352" max="14592" width="11.44140625" style="243"/>
    <col min="14593" max="14593" width="4.88671875" style="243" customWidth="1"/>
    <col min="14594" max="14594" width="20" style="243" customWidth="1"/>
    <col min="14595" max="14595" width="12.109375" style="243" customWidth="1"/>
    <col min="14596" max="14596" width="16.109375" style="243" customWidth="1"/>
    <col min="14597" max="14599" width="15.109375" style="243" customWidth="1"/>
    <col min="14600" max="14600" width="11.44140625" style="243"/>
    <col min="14601" max="14601" width="15.109375" style="243" customWidth="1"/>
    <col min="14602" max="14602" width="16.88671875" style="243" customWidth="1"/>
    <col min="14603" max="14603" width="28.109375" style="243" customWidth="1"/>
    <col min="14604" max="14606" width="11.44140625" style="243"/>
    <col min="14607" max="14607" width="17.44140625" style="243" customWidth="1"/>
    <col min="14608" max="14848" width="11.44140625" style="243"/>
    <col min="14849" max="14849" width="4.88671875" style="243" customWidth="1"/>
    <col min="14850" max="14850" width="20" style="243" customWidth="1"/>
    <col min="14851" max="14851" width="12.109375" style="243" customWidth="1"/>
    <col min="14852" max="14852" width="16.109375" style="243" customWidth="1"/>
    <col min="14853" max="14855" width="15.109375" style="243" customWidth="1"/>
    <col min="14856" max="14856" width="11.44140625" style="243"/>
    <col min="14857" max="14857" width="15.109375" style="243" customWidth="1"/>
    <col min="14858" max="14858" width="16.88671875" style="243" customWidth="1"/>
    <col min="14859" max="14859" width="28.109375" style="243" customWidth="1"/>
    <col min="14860" max="14862" width="11.44140625" style="243"/>
    <col min="14863" max="14863" width="17.44140625" style="243" customWidth="1"/>
    <col min="14864" max="15104" width="11.44140625" style="243"/>
    <col min="15105" max="15105" width="4.88671875" style="243" customWidth="1"/>
    <col min="15106" max="15106" width="20" style="243" customWidth="1"/>
    <col min="15107" max="15107" width="12.109375" style="243" customWidth="1"/>
    <col min="15108" max="15108" width="16.109375" style="243" customWidth="1"/>
    <col min="15109" max="15111" width="15.109375" style="243" customWidth="1"/>
    <col min="15112" max="15112" width="11.44140625" style="243"/>
    <col min="15113" max="15113" width="15.109375" style="243" customWidth="1"/>
    <col min="15114" max="15114" width="16.88671875" style="243" customWidth="1"/>
    <col min="15115" max="15115" width="28.109375" style="243" customWidth="1"/>
    <col min="15116" max="15118" width="11.44140625" style="243"/>
    <col min="15119" max="15119" width="17.44140625" style="243" customWidth="1"/>
    <col min="15120" max="15360" width="11.44140625" style="243"/>
    <col min="15361" max="15361" width="4.88671875" style="243" customWidth="1"/>
    <col min="15362" max="15362" width="20" style="243" customWidth="1"/>
    <col min="15363" max="15363" width="12.109375" style="243" customWidth="1"/>
    <col min="15364" max="15364" width="16.109375" style="243" customWidth="1"/>
    <col min="15365" max="15367" width="15.109375" style="243" customWidth="1"/>
    <col min="15368" max="15368" width="11.44140625" style="243"/>
    <col min="15369" max="15369" width="15.109375" style="243" customWidth="1"/>
    <col min="15370" max="15370" width="16.88671875" style="243" customWidth="1"/>
    <col min="15371" max="15371" width="28.109375" style="243" customWidth="1"/>
    <col min="15372" max="15374" width="11.44140625" style="243"/>
    <col min="15375" max="15375" width="17.44140625" style="243" customWidth="1"/>
    <col min="15376" max="15616" width="11.44140625" style="243"/>
    <col min="15617" max="15617" width="4.88671875" style="243" customWidth="1"/>
    <col min="15618" max="15618" width="20" style="243" customWidth="1"/>
    <col min="15619" max="15619" width="12.109375" style="243" customWidth="1"/>
    <col min="15620" max="15620" width="16.109375" style="243" customWidth="1"/>
    <col min="15621" max="15623" width="15.109375" style="243" customWidth="1"/>
    <col min="15624" max="15624" width="11.44140625" style="243"/>
    <col min="15625" max="15625" width="15.109375" style="243" customWidth="1"/>
    <col min="15626" max="15626" width="16.88671875" style="243" customWidth="1"/>
    <col min="15627" max="15627" width="28.109375" style="243" customWidth="1"/>
    <col min="15628" max="15630" width="11.44140625" style="243"/>
    <col min="15631" max="15631" width="17.44140625" style="243" customWidth="1"/>
    <col min="15632" max="15872" width="11.44140625" style="243"/>
    <col min="15873" max="15873" width="4.88671875" style="243" customWidth="1"/>
    <col min="15874" max="15874" width="20" style="243" customWidth="1"/>
    <col min="15875" max="15875" width="12.109375" style="243" customWidth="1"/>
    <col min="15876" max="15876" width="16.109375" style="243" customWidth="1"/>
    <col min="15877" max="15879" width="15.109375" style="243" customWidth="1"/>
    <col min="15880" max="15880" width="11.44140625" style="243"/>
    <col min="15881" max="15881" width="15.109375" style="243" customWidth="1"/>
    <col min="15882" max="15882" width="16.88671875" style="243" customWidth="1"/>
    <col min="15883" max="15883" width="28.109375" style="243" customWidth="1"/>
    <col min="15884" max="15886" width="11.44140625" style="243"/>
    <col min="15887" max="15887" width="17.44140625" style="243" customWidth="1"/>
    <col min="15888" max="16128" width="11.44140625" style="243"/>
    <col min="16129" max="16129" width="4.88671875" style="243" customWidth="1"/>
    <col min="16130" max="16130" width="20" style="243" customWidth="1"/>
    <col min="16131" max="16131" width="12.109375" style="243" customWidth="1"/>
    <col min="16132" max="16132" width="16.109375" style="243" customWidth="1"/>
    <col min="16133" max="16135" width="15.109375" style="243" customWidth="1"/>
    <col min="16136" max="16136" width="11.44140625" style="243"/>
    <col min="16137" max="16137" width="15.109375" style="243" customWidth="1"/>
    <col min="16138" max="16138" width="16.88671875" style="243" customWidth="1"/>
    <col min="16139" max="16139" width="28.109375" style="243" customWidth="1"/>
    <col min="16140" max="16142" width="11.44140625" style="243"/>
    <col min="16143" max="16143" width="17.44140625" style="243" customWidth="1"/>
    <col min="16144" max="16384" width="11.44140625" style="243"/>
  </cols>
  <sheetData>
    <row r="1" spans="1:15" ht="6" customHeight="1">
      <c r="B1"/>
      <c r="C1"/>
    </row>
    <row r="2" spans="1:15" ht="14.25" customHeight="1">
      <c r="A2" s="753" t="s">
        <v>251</v>
      </c>
      <c r="B2" s="753"/>
      <c r="C2" s="753"/>
      <c r="D2" s="753"/>
      <c r="E2" s="753"/>
      <c r="F2" s="753"/>
      <c r="G2" s="753"/>
      <c r="H2" s="753"/>
      <c r="I2" s="753"/>
      <c r="J2" s="753"/>
      <c r="K2" s="753"/>
      <c r="L2" s="753"/>
      <c r="M2" s="753"/>
      <c r="N2" s="753"/>
      <c r="O2" s="753"/>
    </row>
    <row r="3" spans="1:15" ht="19.8" customHeight="1">
      <c r="A3" s="739" t="s">
        <v>484</v>
      </c>
      <c r="B3" s="739"/>
      <c r="C3" s="739"/>
      <c r="D3" s="739"/>
      <c r="E3" s="739"/>
      <c r="F3" s="739"/>
      <c r="G3" s="739"/>
      <c r="H3" s="739"/>
      <c r="I3" s="739"/>
      <c r="J3" s="739"/>
      <c r="K3" s="739"/>
      <c r="L3" s="739"/>
      <c r="M3" s="739"/>
      <c r="N3" s="739"/>
      <c r="O3" s="739"/>
    </row>
    <row r="4" spans="1:15" ht="14.25" customHeight="1">
      <c r="A4" s="756" t="s">
        <v>258</v>
      </c>
      <c r="B4" s="756"/>
      <c r="C4" s="756"/>
      <c r="D4" s="756"/>
      <c r="E4" s="756"/>
      <c r="F4" s="756"/>
      <c r="G4" s="756"/>
      <c r="H4" s="756"/>
      <c r="I4" s="756"/>
      <c r="J4" s="756"/>
      <c r="K4" s="756"/>
      <c r="L4" s="756"/>
      <c r="M4" s="756"/>
      <c r="N4" s="756"/>
      <c r="O4" s="756"/>
    </row>
    <row r="5" spans="1:15" ht="18.75" customHeight="1">
      <c r="A5" s="751" t="s">
        <v>15</v>
      </c>
      <c r="B5" s="751"/>
      <c r="C5" s="751"/>
      <c r="D5" s="751"/>
      <c r="E5" s="751"/>
      <c r="F5" s="751"/>
      <c r="G5" s="751"/>
      <c r="H5" s="751"/>
      <c r="I5" s="751"/>
      <c r="J5" s="751"/>
      <c r="K5" s="751"/>
      <c r="L5" s="751"/>
      <c r="M5" s="751"/>
      <c r="N5" s="751"/>
      <c r="O5" s="751"/>
    </row>
    <row r="6" spans="1:15" ht="6.75" customHeight="1" thickBot="1"/>
    <row r="7" spans="1:15" ht="14.4" thickTop="1" thickBot="1">
      <c r="A7" s="761" t="s">
        <v>129</v>
      </c>
      <c r="B7" s="761"/>
      <c r="C7" s="763" t="s">
        <v>280</v>
      </c>
      <c r="D7" s="761" t="s">
        <v>247</v>
      </c>
      <c r="E7" s="650" t="s">
        <v>281</v>
      </c>
      <c r="F7" s="650" t="s">
        <v>730</v>
      </c>
      <c r="G7" s="650" t="s">
        <v>281</v>
      </c>
      <c r="H7" s="650" t="s">
        <v>282</v>
      </c>
      <c r="I7" s="765" t="s">
        <v>282</v>
      </c>
      <c r="J7" s="765"/>
      <c r="K7" s="650" t="s">
        <v>731</v>
      </c>
      <c r="L7" s="761" t="s">
        <v>283</v>
      </c>
      <c r="M7" s="763" t="s">
        <v>732</v>
      </c>
      <c r="N7" s="761" t="s">
        <v>248</v>
      </c>
      <c r="O7" s="761" t="s">
        <v>268</v>
      </c>
    </row>
    <row r="8" spans="1:15" ht="14.4" thickTop="1" thickBot="1">
      <c r="A8" s="762"/>
      <c r="B8" s="762"/>
      <c r="C8" s="764"/>
      <c r="D8" s="762"/>
      <c r="E8" s="651" t="s">
        <v>733</v>
      </c>
      <c r="F8" s="651" t="s">
        <v>281</v>
      </c>
      <c r="G8" s="651" t="s">
        <v>734</v>
      </c>
      <c r="H8" s="651" t="s">
        <v>284</v>
      </c>
      <c r="I8" s="651" t="s">
        <v>285</v>
      </c>
      <c r="J8" s="651" t="s">
        <v>286</v>
      </c>
      <c r="K8" s="651" t="s">
        <v>735</v>
      </c>
      <c r="L8" s="762"/>
      <c r="M8" s="764"/>
      <c r="N8" s="762"/>
      <c r="O8" s="762"/>
    </row>
    <row r="9" spans="1:15" ht="17.399999999999999" customHeight="1" thickTop="1">
      <c r="A9" s="570" t="s">
        <v>287</v>
      </c>
      <c r="B9" s="575"/>
      <c r="C9" s="464"/>
      <c r="D9" s="676">
        <v>1271940368.6600001</v>
      </c>
      <c r="E9" s="676">
        <f>+E11+E24</f>
        <v>1046005536.6125107</v>
      </c>
      <c r="F9" s="676">
        <f>+F11+F24</f>
        <v>495000000</v>
      </c>
      <c r="G9" s="676">
        <f>+G11+G24</f>
        <v>1470910499.9585536</v>
      </c>
      <c r="H9" s="465"/>
      <c r="I9" s="465"/>
      <c r="J9" s="465"/>
      <c r="K9" s="465"/>
      <c r="L9" s="465"/>
      <c r="M9" s="464"/>
      <c r="N9" s="464"/>
      <c r="O9" s="464"/>
    </row>
    <row r="10" spans="1:15">
      <c r="A10" s="569"/>
      <c r="B10" s="317"/>
      <c r="C10" s="553"/>
      <c r="D10" s="568"/>
      <c r="E10" s="568"/>
      <c r="F10" s="568"/>
      <c r="G10" s="568"/>
      <c r="H10" s="553"/>
      <c r="I10" s="553"/>
      <c r="J10" s="553"/>
      <c r="K10" s="553"/>
      <c r="L10" s="553"/>
      <c r="M10" s="553"/>
      <c r="N10" s="553"/>
      <c r="O10" s="553"/>
    </row>
    <row r="11" spans="1:15">
      <c r="A11" s="570" t="s">
        <v>249</v>
      </c>
      <c r="B11" s="317"/>
      <c r="C11" s="553"/>
      <c r="D11" s="676">
        <v>821940368.66000009</v>
      </c>
      <c r="E11" s="676">
        <f>+E13</f>
        <v>798716140.88</v>
      </c>
      <c r="F11" s="676">
        <f>+F13</f>
        <v>495000000</v>
      </c>
      <c r="G11" s="676">
        <f>+G13</f>
        <v>1256647634.8099999</v>
      </c>
      <c r="H11" s="553"/>
      <c r="I11" s="553"/>
      <c r="J11" s="553"/>
      <c r="K11" s="553"/>
      <c r="L11" s="553"/>
      <c r="M11" s="553"/>
      <c r="N11" s="553"/>
      <c r="O11" s="553"/>
    </row>
    <row r="12" spans="1:15">
      <c r="A12" s="569"/>
      <c r="B12" s="317"/>
      <c r="C12" s="553"/>
      <c r="D12" s="553"/>
      <c r="E12" s="553"/>
      <c r="F12" s="553"/>
      <c r="G12" s="553"/>
      <c r="H12" s="553"/>
      <c r="I12" s="553"/>
      <c r="J12" s="553"/>
      <c r="K12" s="553"/>
      <c r="L12" s="553"/>
      <c r="M12" s="553"/>
      <c r="N12" s="553"/>
      <c r="O12" s="553"/>
    </row>
    <row r="13" spans="1:15">
      <c r="A13" s="576" t="s">
        <v>230</v>
      </c>
      <c r="B13" s="317"/>
      <c r="C13" s="553"/>
      <c r="D13" s="677">
        <v>821940368.66000009</v>
      </c>
      <c r="E13" s="677">
        <f>+E17</f>
        <v>798716140.88</v>
      </c>
      <c r="F13" s="677">
        <f>+F17</f>
        <v>495000000</v>
      </c>
      <c r="G13" s="677">
        <f>+G17</f>
        <v>1256647634.8099999</v>
      </c>
      <c r="H13" s="553"/>
      <c r="I13" s="553"/>
      <c r="J13" s="553"/>
      <c r="K13" s="553"/>
      <c r="L13" s="553"/>
      <c r="M13" s="553"/>
      <c r="N13" s="553"/>
      <c r="O13" s="553"/>
    </row>
    <row r="14" spans="1:15">
      <c r="A14" s="569"/>
      <c r="B14" s="317"/>
      <c r="C14" s="553"/>
      <c r="D14" s="553"/>
      <c r="E14" s="553"/>
      <c r="F14" s="553"/>
      <c r="G14" s="553"/>
      <c r="H14" s="553"/>
      <c r="I14" s="553"/>
      <c r="J14" s="553"/>
      <c r="K14" s="553"/>
      <c r="L14" s="553"/>
      <c r="M14" s="553"/>
      <c r="N14" s="553"/>
      <c r="O14" s="553"/>
    </row>
    <row r="15" spans="1:15">
      <c r="A15" s="569"/>
      <c r="B15" s="603" t="s">
        <v>352</v>
      </c>
      <c r="C15" s="553"/>
      <c r="D15" s="677">
        <v>0</v>
      </c>
      <c r="E15" s="677">
        <v>0</v>
      </c>
      <c r="F15" s="677">
        <v>0</v>
      </c>
      <c r="G15" s="677">
        <v>0</v>
      </c>
      <c r="H15" s="553"/>
      <c r="I15" s="553"/>
      <c r="J15" s="553"/>
      <c r="K15" s="553"/>
      <c r="L15" s="553"/>
      <c r="M15" s="553"/>
      <c r="N15" s="553"/>
      <c r="O15" s="554"/>
    </row>
    <row r="16" spans="1:15">
      <c r="A16" s="569"/>
      <c r="B16" s="317"/>
      <c r="C16" s="553"/>
      <c r="D16" s="677"/>
      <c r="E16" s="677"/>
      <c r="F16" s="677"/>
      <c r="G16" s="677"/>
      <c r="H16" s="553"/>
      <c r="I16" s="553"/>
      <c r="J16" s="553"/>
      <c r="K16" s="553"/>
      <c r="L16" s="553"/>
      <c r="M16" s="553"/>
      <c r="N16" s="553"/>
      <c r="O16" s="554"/>
    </row>
    <row r="17" spans="1:15">
      <c r="A17" s="569"/>
      <c r="B17" s="604" t="s">
        <v>353</v>
      </c>
      <c r="C17" s="568"/>
      <c r="D17" s="676">
        <f>SUM(D18:D20)</f>
        <v>821940368.66000009</v>
      </c>
      <c r="E17" s="676">
        <f>SUM(E18:E20)</f>
        <v>798716140.88</v>
      </c>
      <c r="F17" s="676">
        <f>SUM(F18:F22)</f>
        <v>495000000</v>
      </c>
      <c r="G17" s="676">
        <f>SUM(G18:G22)</f>
        <v>1256647634.8099999</v>
      </c>
      <c r="H17" s="553"/>
      <c r="I17" s="553"/>
      <c r="J17" s="553"/>
      <c r="K17" s="553"/>
      <c r="L17" s="553"/>
      <c r="M17" s="553"/>
      <c r="N17" s="553"/>
      <c r="O17" s="554"/>
    </row>
    <row r="18" spans="1:15" ht="28.5" customHeight="1">
      <c r="A18" s="569"/>
      <c r="B18" s="317" t="s">
        <v>354</v>
      </c>
      <c r="C18" s="555">
        <v>1705</v>
      </c>
      <c r="D18" s="677">
        <v>537500000</v>
      </c>
      <c r="E18" s="677">
        <v>521900072.74000001</v>
      </c>
      <c r="F18" s="677"/>
      <c r="G18" s="677">
        <v>513516175.89999998</v>
      </c>
      <c r="H18" s="678">
        <v>41743</v>
      </c>
      <c r="I18" s="678">
        <v>41768</v>
      </c>
      <c r="J18" s="678">
        <v>49059</v>
      </c>
      <c r="K18" s="679" t="s">
        <v>736</v>
      </c>
      <c r="L18" s="556" t="s">
        <v>737</v>
      </c>
      <c r="M18" s="680" t="s">
        <v>738</v>
      </c>
      <c r="N18" s="680">
        <v>0.03</v>
      </c>
      <c r="O18" s="681" t="s">
        <v>739</v>
      </c>
    </row>
    <row r="19" spans="1:15" ht="26.4">
      <c r="A19" s="569"/>
      <c r="B19" s="317" t="s">
        <v>354</v>
      </c>
      <c r="C19" s="555">
        <v>1707</v>
      </c>
      <c r="D19" s="677">
        <v>174967270.58000001</v>
      </c>
      <c r="E19" s="677">
        <v>170274660.54999998</v>
      </c>
      <c r="F19" s="677"/>
      <c r="G19" s="677">
        <v>167700630.36999997</v>
      </c>
      <c r="H19" s="678">
        <v>41865</v>
      </c>
      <c r="I19" s="678">
        <v>41907</v>
      </c>
      <c r="J19" s="678">
        <v>49212</v>
      </c>
      <c r="K19" s="679" t="s">
        <v>736</v>
      </c>
      <c r="L19" s="556" t="s">
        <v>737</v>
      </c>
      <c r="M19" s="680" t="s">
        <v>740</v>
      </c>
      <c r="N19" s="680">
        <v>1.0800000000000001E-2</v>
      </c>
      <c r="O19" s="681" t="s">
        <v>739</v>
      </c>
    </row>
    <row r="20" spans="1:15" ht="26.4">
      <c r="A20" s="569"/>
      <c r="B20" s="317" t="s">
        <v>354</v>
      </c>
      <c r="C20" s="555">
        <v>1708</v>
      </c>
      <c r="D20" s="677">
        <v>109473098.08</v>
      </c>
      <c r="E20" s="677">
        <v>106541407.59000002</v>
      </c>
      <c r="F20" s="677"/>
      <c r="G20" s="677">
        <v>104930828.54000002</v>
      </c>
      <c r="H20" s="678">
        <v>41865</v>
      </c>
      <c r="I20" s="678">
        <v>41907</v>
      </c>
      <c r="J20" s="678">
        <v>12687</v>
      </c>
      <c r="K20" s="679" t="s">
        <v>736</v>
      </c>
      <c r="L20" s="556" t="s">
        <v>737</v>
      </c>
      <c r="M20" s="680" t="s">
        <v>740</v>
      </c>
      <c r="N20" s="680">
        <v>6.7000000000000002E-3</v>
      </c>
      <c r="O20" s="681" t="s">
        <v>739</v>
      </c>
    </row>
    <row r="21" spans="1:15">
      <c r="A21" s="569"/>
      <c r="B21" s="317"/>
      <c r="C21" s="555"/>
      <c r="D21" s="677"/>
      <c r="E21" s="677"/>
      <c r="F21" s="677"/>
      <c r="G21" s="677"/>
      <c r="H21" s="678"/>
      <c r="I21" s="678"/>
      <c r="J21" s="678"/>
      <c r="K21" s="679"/>
      <c r="L21" s="556"/>
      <c r="M21" s="680"/>
      <c r="N21" s="680"/>
      <c r="O21" s="681"/>
    </row>
    <row r="22" spans="1:15" ht="26.4">
      <c r="A22" s="569"/>
      <c r="B22" s="317"/>
      <c r="C22" s="555"/>
      <c r="D22" s="677"/>
      <c r="E22" s="677"/>
      <c r="F22" s="677">
        <v>495000000</v>
      </c>
      <c r="G22" s="677">
        <v>470500000</v>
      </c>
      <c r="H22" s="678"/>
      <c r="I22" s="678"/>
      <c r="J22" s="678"/>
      <c r="K22" s="679" t="s">
        <v>736</v>
      </c>
      <c r="L22" s="556" t="s">
        <v>737</v>
      </c>
      <c r="M22" s="680"/>
      <c r="N22" s="680"/>
      <c r="O22" s="681" t="s">
        <v>739</v>
      </c>
    </row>
    <row r="23" spans="1:15">
      <c r="A23" s="569"/>
      <c r="B23" s="317"/>
      <c r="C23" s="553"/>
      <c r="D23" s="677"/>
      <c r="E23" s="677"/>
      <c r="F23" s="677"/>
      <c r="G23" s="677"/>
      <c r="H23" s="553"/>
      <c r="I23" s="556"/>
      <c r="J23" s="556"/>
      <c r="K23" s="556"/>
      <c r="L23" s="553"/>
      <c r="M23" s="553"/>
      <c r="N23" s="553"/>
      <c r="O23" s="554"/>
    </row>
    <row r="24" spans="1:15">
      <c r="A24" s="570" t="s">
        <v>288</v>
      </c>
      <c r="B24" s="573"/>
      <c r="C24" s="568"/>
      <c r="D24" s="676">
        <v>450000000</v>
      </c>
      <c r="E24" s="676">
        <f>+E32</f>
        <v>247289395.73251069</v>
      </c>
      <c r="F24" s="676">
        <f>+F32</f>
        <v>0</v>
      </c>
      <c r="G24" s="676">
        <f>+G32</f>
        <v>214262865.1485537</v>
      </c>
      <c r="H24" s="557"/>
      <c r="I24" s="557"/>
      <c r="J24" s="557"/>
      <c r="K24" s="557"/>
      <c r="L24" s="553"/>
      <c r="M24" s="553"/>
      <c r="N24" s="553"/>
      <c r="O24" s="554"/>
    </row>
    <row r="25" spans="1:15">
      <c r="A25" s="576" t="s">
        <v>741</v>
      </c>
      <c r="C25" s="553"/>
      <c r="D25" s="677"/>
      <c r="E25" s="677"/>
      <c r="F25" s="677"/>
      <c r="G25" s="677"/>
      <c r="H25" s="557"/>
      <c r="I25" s="557"/>
      <c r="J25" s="557"/>
      <c r="K25" s="557"/>
      <c r="L25" s="553"/>
      <c r="M25" s="553"/>
      <c r="N25" s="553"/>
      <c r="O25" s="554"/>
    </row>
    <row r="26" spans="1:15">
      <c r="A26" s="576"/>
      <c r="C26" s="553"/>
      <c r="D26" s="677"/>
      <c r="E26" s="677"/>
      <c r="F26" s="677"/>
      <c r="G26" s="677"/>
      <c r="H26" s="557"/>
      <c r="I26" s="557"/>
      <c r="J26" s="557"/>
      <c r="K26" s="557"/>
      <c r="L26" s="553"/>
      <c r="M26" s="553"/>
      <c r="N26" s="553"/>
      <c r="O26" s="554"/>
    </row>
    <row r="27" spans="1:15">
      <c r="A27" s="576" t="s">
        <v>230</v>
      </c>
      <c r="B27" s="317"/>
      <c r="C27" s="553"/>
      <c r="D27" s="677"/>
      <c r="E27" s="677"/>
      <c r="F27" s="677"/>
      <c r="G27" s="677"/>
      <c r="H27" s="553"/>
      <c r="I27" s="553"/>
      <c r="J27" s="553"/>
      <c r="K27" s="553"/>
      <c r="L27" s="553"/>
      <c r="M27" s="553"/>
      <c r="N27" s="553"/>
      <c r="O27" s="553"/>
    </row>
    <row r="28" spans="1:15">
      <c r="A28" s="576"/>
      <c r="C28" s="553"/>
      <c r="D28" s="677"/>
      <c r="E28" s="677"/>
      <c r="F28" s="677"/>
      <c r="G28" s="677"/>
      <c r="H28" s="557"/>
      <c r="I28" s="557"/>
      <c r="J28" s="557"/>
      <c r="K28" s="557"/>
      <c r="L28" s="553"/>
      <c r="M28" s="553"/>
      <c r="N28" s="553"/>
      <c r="O28" s="554"/>
    </row>
    <row r="29" spans="1:15">
      <c r="A29" s="569"/>
      <c r="B29" s="603" t="s">
        <v>352</v>
      </c>
      <c r="C29" s="553"/>
      <c r="D29" s="677">
        <v>0</v>
      </c>
      <c r="E29" s="677">
        <v>0</v>
      </c>
      <c r="F29" s="677">
        <v>0</v>
      </c>
      <c r="G29" s="677">
        <v>0</v>
      </c>
      <c r="H29" s="553"/>
      <c r="I29" s="553"/>
      <c r="J29" s="553"/>
      <c r="K29" s="553"/>
      <c r="L29" s="553"/>
      <c r="M29" s="553"/>
      <c r="N29" s="553"/>
      <c r="O29" s="554"/>
    </row>
    <row r="30" spans="1:15">
      <c r="A30" s="569"/>
      <c r="B30" s="317"/>
      <c r="C30" s="553"/>
      <c r="D30" s="677"/>
      <c r="E30" s="677"/>
      <c r="F30" s="677"/>
      <c r="G30" s="677"/>
      <c r="H30" s="553"/>
      <c r="I30" s="553"/>
      <c r="J30" s="553"/>
      <c r="K30" s="553"/>
      <c r="L30" s="553"/>
      <c r="M30" s="553"/>
      <c r="N30" s="553"/>
      <c r="O30" s="554"/>
    </row>
    <row r="31" spans="1:15">
      <c r="A31" s="569"/>
      <c r="B31" s="604" t="s">
        <v>353</v>
      </c>
      <c r="C31" s="568"/>
      <c r="D31" s="676"/>
      <c r="E31" s="676"/>
      <c r="F31" s="676"/>
      <c r="G31" s="676"/>
      <c r="H31" s="553"/>
      <c r="I31" s="553"/>
      <c r="J31" s="553"/>
      <c r="K31" s="553"/>
      <c r="L31" s="553"/>
      <c r="M31" s="553"/>
      <c r="N31" s="553"/>
      <c r="O31" s="554"/>
    </row>
    <row r="32" spans="1:15" ht="40.799999999999997">
      <c r="A32" s="569"/>
      <c r="B32" s="572" t="s">
        <v>354</v>
      </c>
      <c r="C32" s="682" t="s">
        <v>742</v>
      </c>
      <c r="D32" s="683">
        <v>450000000</v>
      </c>
      <c r="E32" s="683">
        <v>247289395.73251069</v>
      </c>
      <c r="F32" s="683"/>
      <c r="G32" s="683">
        <v>214262865.1485537</v>
      </c>
      <c r="H32" s="559">
        <v>40737</v>
      </c>
      <c r="I32" s="559"/>
      <c r="J32" s="563">
        <v>46231</v>
      </c>
      <c r="K32" s="563"/>
      <c r="L32" s="558" t="s">
        <v>743</v>
      </c>
      <c r="M32" s="558" t="s">
        <v>744</v>
      </c>
      <c r="N32" s="560" t="s">
        <v>745</v>
      </c>
      <c r="O32" s="561" t="s">
        <v>746</v>
      </c>
    </row>
    <row r="33" spans="1:15">
      <c r="A33" s="569"/>
      <c r="B33" s="317"/>
      <c r="C33" s="553"/>
      <c r="D33" s="677"/>
      <c r="E33" s="677"/>
      <c r="F33" s="677"/>
      <c r="G33" s="677"/>
      <c r="H33" s="553"/>
      <c r="I33" s="556"/>
      <c r="J33" s="556"/>
      <c r="K33" s="556"/>
      <c r="L33" s="553"/>
      <c r="M33" s="553"/>
      <c r="N33" s="553"/>
      <c r="O33" s="553"/>
    </row>
    <row r="34" spans="1:15">
      <c r="A34" s="570" t="s">
        <v>250</v>
      </c>
      <c r="B34" s="573"/>
      <c r="C34" s="568"/>
      <c r="D34" s="676">
        <f>SUM(D42:D50)</f>
        <v>476222500</v>
      </c>
      <c r="E34" s="676">
        <f>SUM(E42:E50)</f>
        <v>476222500</v>
      </c>
      <c r="F34" s="676">
        <f>SUM(F42:F50)</f>
        <v>0</v>
      </c>
      <c r="G34" s="676">
        <f>SUM(G42:G50)</f>
        <v>476222500</v>
      </c>
      <c r="H34" s="553"/>
      <c r="I34" s="556"/>
      <c r="J34" s="556"/>
      <c r="K34" s="556"/>
      <c r="L34" s="553"/>
      <c r="M34" s="553"/>
      <c r="N34" s="553"/>
      <c r="O34" s="553"/>
    </row>
    <row r="35" spans="1:15">
      <c r="A35" s="570"/>
      <c r="B35" s="573"/>
      <c r="C35" s="568"/>
      <c r="D35" s="676"/>
      <c r="E35" s="676"/>
      <c r="F35" s="676"/>
      <c r="G35" s="676"/>
      <c r="H35" s="553"/>
      <c r="I35" s="556"/>
      <c r="J35" s="556"/>
      <c r="K35" s="556"/>
      <c r="L35" s="553"/>
      <c r="M35" s="553"/>
      <c r="N35" s="553"/>
      <c r="O35" s="553"/>
    </row>
    <row r="36" spans="1:15">
      <c r="A36" s="576" t="s">
        <v>231</v>
      </c>
      <c r="B36" s="317"/>
      <c r="C36" s="553"/>
      <c r="D36" s="677"/>
      <c r="E36" s="677"/>
      <c r="F36" s="677"/>
      <c r="G36" s="677"/>
      <c r="H36" s="553"/>
      <c r="I36" s="553"/>
      <c r="J36" s="553"/>
      <c r="K36" s="553"/>
      <c r="L36" s="553"/>
      <c r="M36" s="553"/>
      <c r="N36" s="553"/>
      <c r="O36" s="553"/>
    </row>
    <row r="37" spans="1:15">
      <c r="A37" s="576"/>
      <c r="B37" s="317"/>
      <c r="C37" s="553"/>
      <c r="D37" s="677"/>
      <c r="E37" s="677"/>
      <c r="F37" s="677"/>
      <c r="G37" s="677"/>
      <c r="H37" s="553"/>
      <c r="I37" s="553"/>
      <c r="J37" s="553"/>
      <c r="K37" s="553"/>
      <c r="L37" s="553"/>
      <c r="M37" s="553"/>
      <c r="N37" s="553"/>
      <c r="O37" s="553"/>
    </row>
    <row r="38" spans="1:15">
      <c r="A38" s="569"/>
      <c r="B38" s="603" t="s">
        <v>352</v>
      </c>
      <c r="C38" s="553"/>
      <c r="D38" s="677">
        <v>0</v>
      </c>
      <c r="E38" s="677">
        <v>0</v>
      </c>
      <c r="F38" s="677">
        <v>0</v>
      </c>
      <c r="G38" s="677">
        <v>0</v>
      </c>
      <c r="H38" s="553"/>
      <c r="I38" s="553"/>
      <c r="J38" s="553"/>
      <c r="K38" s="553"/>
      <c r="L38" s="553"/>
      <c r="M38" s="553"/>
      <c r="N38" s="553"/>
      <c r="O38" s="554"/>
    </row>
    <row r="39" spans="1:15">
      <c r="A39" s="569"/>
      <c r="B39" s="317"/>
      <c r="C39" s="553"/>
      <c r="D39" s="677"/>
      <c r="E39" s="677"/>
      <c r="F39" s="677"/>
      <c r="G39" s="677"/>
      <c r="H39" s="553"/>
      <c r="I39" s="553"/>
      <c r="J39" s="553"/>
      <c r="K39" s="553"/>
      <c r="L39" s="553"/>
      <c r="M39" s="553"/>
      <c r="N39" s="553"/>
      <c r="O39" s="554"/>
    </row>
    <row r="40" spans="1:15">
      <c r="A40" s="569"/>
      <c r="B40" s="604" t="s">
        <v>353</v>
      </c>
      <c r="C40" s="568"/>
      <c r="D40" s="676"/>
      <c r="E40" s="676"/>
      <c r="F40" s="676"/>
      <c r="G40" s="676"/>
      <c r="H40" s="553"/>
      <c r="I40" s="553"/>
      <c r="J40" s="553"/>
      <c r="K40" s="553"/>
      <c r="L40" s="553"/>
      <c r="M40" s="553"/>
      <c r="N40" s="553"/>
      <c r="O40" s="554"/>
    </row>
    <row r="41" spans="1:15">
      <c r="A41" s="569"/>
      <c r="B41" s="317"/>
      <c r="C41" s="553"/>
      <c r="D41" s="677"/>
      <c r="E41" s="677"/>
      <c r="F41" s="677"/>
      <c r="G41" s="677"/>
      <c r="H41" s="553"/>
      <c r="I41" s="556"/>
      <c r="J41" s="556"/>
      <c r="K41" s="556"/>
      <c r="L41" s="553"/>
      <c r="M41" s="553"/>
      <c r="N41" s="553"/>
      <c r="O41" s="553"/>
    </row>
    <row r="42" spans="1:15" ht="41.4">
      <c r="A42" s="569"/>
      <c r="B42" s="572" t="s">
        <v>355</v>
      </c>
      <c r="C42" s="558">
        <v>10549</v>
      </c>
      <c r="D42" s="683">
        <v>83449015</v>
      </c>
      <c r="E42" s="683">
        <v>83449015</v>
      </c>
      <c r="F42" s="683"/>
      <c r="G42" s="683">
        <v>83449015</v>
      </c>
      <c r="H42" s="563">
        <v>40991</v>
      </c>
      <c r="I42" s="563">
        <v>41066</v>
      </c>
      <c r="J42" s="563">
        <v>48372</v>
      </c>
      <c r="K42" s="679" t="s">
        <v>736</v>
      </c>
      <c r="L42" s="555" t="s">
        <v>737</v>
      </c>
      <c r="M42" s="564">
        <v>8.4699999999999998E-2</v>
      </c>
      <c r="N42" s="564">
        <v>8.0000000000000002E-3</v>
      </c>
      <c r="O42" s="562" t="s">
        <v>747</v>
      </c>
    </row>
    <row r="43" spans="1:15">
      <c r="A43" s="569"/>
      <c r="B43" s="572"/>
      <c r="C43" s="558"/>
      <c r="D43" s="683"/>
      <c r="E43" s="683"/>
      <c r="F43" s="683"/>
      <c r="G43" s="683"/>
      <c r="H43" s="563"/>
      <c r="I43" s="563"/>
      <c r="J43" s="563"/>
      <c r="K43" s="563"/>
      <c r="L43" s="555"/>
      <c r="M43" s="558"/>
      <c r="N43" s="564"/>
      <c r="O43" s="562"/>
    </row>
    <row r="44" spans="1:15" ht="41.4">
      <c r="A44" s="569"/>
      <c r="B44" s="572" t="s">
        <v>355</v>
      </c>
      <c r="C44" s="558">
        <v>14504</v>
      </c>
      <c r="D44" s="683">
        <v>6854706</v>
      </c>
      <c r="E44" s="683">
        <v>6854706</v>
      </c>
      <c r="F44" s="683"/>
      <c r="G44" s="683">
        <v>6854706</v>
      </c>
      <c r="H44" s="563">
        <v>41401</v>
      </c>
      <c r="I44" s="563">
        <v>41474</v>
      </c>
      <c r="J44" s="563">
        <v>48747</v>
      </c>
      <c r="K44" s="679" t="s">
        <v>736</v>
      </c>
      <c r="L44" s="555" t="s">
        <v>737</v>
      </c>
      <c r="M44" s="560" t="s">
        <v>748</v>
      </c>
      <c r="N44" s="564">
        <v>1.2999999999999999E-3</v>
      </c>
      <c r="O44" s="562" t="s">
        <v>747</v>
      </c>
    </row>
    <row r="45" spans="1:15">
      <c r="A45" s="569"/>
      <c r="B45" s="572"/>
      <c r="C45" s="558"/>
      <c r="D45" s="683"/>
      <c r="E45" s="683"/>
      <c r="F45" s="683"/>
      <c r="G45" s="683"/>
      <c r="H45" s="563"/>
      <c r="I45" s="563"/>
      <c r="J45" s="563"/>
      <c r="K45" s="563"/>
      <c r="L45" s="555"/>
      <c r="M45" s="558"/>
      <c r="N45" s="564"/>
      <c r="O45" s="562"/>
    </row>
    <row r="46" spans="1:15" ht="41.4">
      <c r="A46" s="569"/>
      <c r="B46" s="572" t="s">
        <v>355</v>
      </c>
      <c r="C46" s="558">
        <v>16868</v>
      </c>
      <c r="D46" s="683">
        <v>72675017</v>
      </c>
      <c r="E46" s="683">
        <v>72675017</v>
      </c>
      <c r="F46" s="683"/>
      <c r="G46" s="683">
        <v>72675017</v>
      </c>
      <c r="H46" s="563">
        <v>41402</v>
      </c>
      <c r="I46" s="563">
        <v>41442</v>
      </c>
      <c r="J46" s="563">
        <v>48747</v>
      </c>
      <c r="K46" s="679" t="s">
        <v>736</v>
      </c>
      <c r="L46" s="555" t="s">
        <v>737</v>
      </c>
      <c r="M46" s="564">
        <v>8.5000000000000006E-2</v>
      </c>
      <c r="N46" s="564">
        <v>6.0000000000000001E-3</v>
      </c>
      <c r="O46" s="562" t="s">
        <v>747</v>
      </c>
    </row>
    <row r="47" spans="1:15">
      <c r="A47" s="569"/>
      <c r="B47" s="572"/>
      <c r="C47" s="558"/>
      <c r="D47" s="683"/>
      <c r="E47" s="683"/>
      <c r="F47" s="683"/>
      <c r="G47" s="683"/>
      <c r="H47" s="563"/>
      <c r="I47" s="563"/>
      <c r="J47" s="563"/>
      <c r="K47" s="563"/>
      <c r="L47" s="555"/>
      <c r="M47" s="558"/>
      <c r="N47" s="564"/>
      <c r="O47" s="562"/>
    </row>
    <row r="48" spans="1:15" ht="41.4">
      <c r="A48" s="569"/>
      <c r="B48" s="572" t="s">
        <v>355</v>
      </c>
      <c r="C48" s="558">
        <v>23328</v>
      </c>
      <c r="D48" s="683">
        <v>104534855</v>
      </c>
      <c r="E48" s="683">
        <v>104534855</v>
      </c>
      <c r="F48" s="683"/>
      <c r="G48" s="683">
        <v>104534855</v>
      </c>
      <c r="H48" s="563">
        <v>41851</v>
      </c>
      <c r="I48" s="563">
        <v>41929</v>
      </c>
      <c r="J48" s="563">
        <v>49234</v>
      </c>
      <c r="K48" s="679" t="s">
        <v>736</v>
      </c>
      <c r="L48" s="555" t="s">
        <v>737</v>
      </c>
      <c r="M48" s="558" t="s">
        <v>749</v>
      </c>
      <c r="N48" s="564">
        <v>5.3E-3</v>
      </c>
      <c r="O48" s="562" t="s">
        <v>747</v>
      </c>
    </row>
    <row r="49" spans="1:15">
      <c r="A49" s="569"/>
      <c r="B49" s="572"/>
      <c r="C49" s="558"/>
      <c r="D49" s="683"/>
      <c r="E49" s="683"/>
      <c r="F49" s="683"/>
      <c r="G49" s="683"/>
      <c r="H49" s="563"/>
      <c r="I49" s="563"/>
      <c r="J49" s="563"/>
      <c r="K49" s="563"/>
      <c r="L49" s="555"/>
      <c r="M49" s="558"/>
      <c r="N49" s="564"/>
      <c r="O49" s="562"/>
    </row>
    <row r="50" spans="1:15" ht="41.4" thickBot="1">
      <c r="A50" s="571"/>
      <c r="B50" s="574" t="s">
        <v>356</v>
      </c>
      <c r="C50" s="684">
        <v>14505</v>
      </c>
      <c r="D50" s="685">
        <v>208708907</v>
      </c>
      <c r="E50" s="685">
        <v>208708907</v>
      </c>
      <c r="F50" s="685"/>
      <c r="G50" s="685">
        <v>208708907</v>
      </c>
      <c r="H50" s="565">
        <v>41103</v>
      </c>
      <c r="I50" s="565">
        <v>41204</v>
      </c>
      <c r="J50" s="565">
        <v>48509</v>
      </c>
      <c r="K50" s="686" t="s">
        <v>736</v>
      </c>
      <c r="L50" s="566" t="s">
        <v>737</v>
      </c>
      <c r="M50" s="567">
        <v>8.1699999999999995E-2</v>
      </c>
      <c r="N50" s="567">
        <v>0.02</v>
      </c>
      <c r="O50" s="687" t="s">
        <v>747</v>
      </c>
    </row>
    <row r="51" spans="1:15" ht="13.8" thickTop="1"/>
    <row r="52" spans="1:15">
      <c r="K52" s="688"/>
    </row>
    <row r="55" spans="1:15">
      <c r="D55" s="248"/>
      <c r="E55" s="248"/>
      <c r="F55" s="248"/>
      <c r="G55" s="248"/>
      <c r="H55" s="552"/>
      <c r="I55" s="552"/>
      <c r="J55" s="552"/>
      <c r="K55" s="552"/>
    </row>
    <row r="56" spans="1:15">
      <c r="H56" s="552"/>
      <c r="I56" s="552"/>
      <c r="J56" s="552"/>
      <c r="K56" s="552"/>
    </row>
    <row r="57" spans="1:15">
      <c r="D57" s="248"/>
      <c r="E57" s="248"/>
      <c r="F57" s="248"/>
      <c r="G57" s="248"/>
      <c r="H57" s="552"/>
      <c r="I57" s="552"/>
      <c r="J57" s="552"/>
      <c r="K57" s="552"/>
    </row>
    <row r="67" spans="4:9">
      <c r="D67" s="248"/>
      <c r="E67" s="248"/>
      <c r="F67" s="248"/>
      <c r="G67" s="248"/>
      <c r="H67" s="552"/>
      <c r="I67" s="552"/>
    </row>
    <row r="68" spans="4:9">
      <c r="D68" s="248"/>
      <c r="E68" s="248"/>
      <c r="F68" s="248"/>
      <c r="G68" s="248"/>
    </row>
  </sheetData>
  <mergeCells count="12">
    <mergeCell ref="N7:N8"/>
    <mergeCell ref="O7:O8"/>
    <mergeCell ref="A2:O2"/>
    <mergeCell ref="A3:O3"/>
    <mergeCell ref="A4:O4"/>
    <mergeCell ref="A5:O5"/>
    <mergeCell ref="A7:B8"/>
    <mergeCell ref="C7:C8"/>
    <mergeCell ref="D7:D8"/>
    <mergeCell ref="I7:J7"/>
    <mergeCell ref="L7:L8"/>
    <mergeCell ref="M7:M8"/>
  </mergeCells>
  <printOptions horizontalCentered="1" verticalCentered="1"/>
  <pageMargins left="0" right="0" top="0" bottom="0" header="0" footer="0"/>
  <pageSetup scale="6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7"/>
  <sheetViews>
    <sheetView topLeftCell="A7" zoomScale="115" zoomScaleNormal="115" workbookViewId="0">
      <selection activeCell="I13" sqref="I13"/>
    </sheetView>
  </sheetViews>
  <sheetFormatPr baseColWidth="10" defaultColWidth="11.44140625" defaultRowHeight="13.2"/>
  <cols>
    <col min="1" max="1" width="4.88671875" style="243" customWidth="1"/>
    <col min="2" max="2" width="20" style="243" customWidth="1"/>
    <col min="3" max="3" width="12.109375" style="243" customWidth="1"/>
    <col min="4" max="4" width="16.109375" style="243" customWidth="1"/>
    <col min="5" max="7" width="15.109375" style="243" customWidth="1"/>
    <col min="8" max="8" width="11.44140625" style="243"/>
    <col min="9" max="9" width="15.109375" style="243" customWidth="1"/>
    <col min="10" max="10" width="16.88671875" style="243" customWidth="1"/>
    <col min="11" max="11" width="28.109375" style="243" customWidth="1"/>
    <col min="12" max="14" width="11.44140625" style="243"/>
    <col min="15" max="15" width="17.44140625" style="243" customWidth="1"/>
    <col min="16" max="256" width="11.44140625" style="243"/>
    <col min="257" max="257" width="4.88671875" style="243" customWidth="1"/>
    <col min="258" max="258" width="20" style="243" customWidth="1"/>
    <col min="259" max="259" width="12.109375" style="243" customWidth="1"/>
    <col min="260" max="260" width="16.109375" style="243" customWidth="1"/>
    <col min="261" max="263" width="15.109375" style="243" customWidth="1"/>
    <col min="264" max="264" width="11.44140625" style="243"/>
    <col min="265" max="265" width="15.109375" style="243" customWidth="1"/>
    <col min="266" max="266" width="16.88671875" style="243" customWidth="1"/>
    <col min="267" max="267" width="28.109375" style="243" customWidth="1"/>
    <col min="268" max="270" width="11.44140625" style="243"/>
    <col min="271" max="271" width="17.44140625" style="243" customWidth="1"/>
    <col min="272" max="512" width="11.44140625" style="243"/>
    <col min="513" max="513" width="4.88671875" style="243" customWidth="1"/>
    <col min="514" max="514" width="20" style="243" customWidth="1"/>
    <col min="515" max="515" width="12.109375" style="243" customWidth="1"/>
    <col min="516" max="516" width="16.109375" style="243" customWidth="1"/>
    <col min="517" max="519" width="15.109375" style="243" customWidth="1"/>
    <col min="520" max="520" width="11.44140625" style="243"/>
    <col min="521" max="521" width="15.109375" style="243" customWidth="1"/>
    <col min="522" max="522" width="16.88671875" style="243" customWidth="1"/>
    <col min="523" max="523" width="28.109375" style="243" customWidth="1"/>
    <col min="524" max="526" width="11.44140625" style="243"/>
    <col min="527" max="527" width="17.44140625" style="243" customWidth="1"/>
    <col min="528" max="768" width="11.44140625" style="243"/>
    <col min="769" max="769" width="4.88671875" style="243" customWidth="1"/>
    <col min="770" max="770" width="20" style="243" customWidth="1"/>
    <col min="771" max="771" width="12.109375" style="243" customWidth="1"/>
    <col min="772" max="772" width="16.109375" style="243" customWidth="1"/>
    <col min="773" max="775" width="15.109375" style="243" customWidth="1"/>
    <col min="776" max="776" width="11.44140625" style="243"/>
    <col min="777" max="777" width="15.109375" style="243" customWidth="1"/>
    <col min="778" max="778" width="16.88671875" style="243" customWidth="1"/>
    <col min="779" max="779" width="28.109375" style="243" customWidth="1"/>
    <col min="780" max="782" width="11.44140625" style="243"/>
    <col min="783" max="783" width="17.44140625" style="243" customWidth="1"/>
    <col min="784" max="1024" width="11.44140625" style="243"/>
    <col min="1025" max="1025" width="4.88671875" style="243" customWidth="1"/>
    <col min="1026" max="1026" width="20" style="243" customWidth="1"/>
    <col min="1027" max="1027" width="12.109375" style="243" customWidth="1"/>
    <col min="1028" max="1028" width="16.109375" style="243" customWidth="1"/>
    <col min="1029" max="1031" width="15.109375" style="243" customWidth="1"/>
    <col min="1032" max="1032" width="11.44140625" style="243"/>
    <col min="1033" max="1033" width="15.109375" style="243" customWidth="1"/>
    <col min="1034" max="1034" width="16.88671875" style="243" customWidth="1"/>
    <col min="1035" max="1035" width="28.109375" style="243" customWidth="1"/>
    <col min="1036" max="1038" width="11.44140625" style="243"/>
    <col min="1039" max="1039" width="17.44140625" style="243" customWidth="1"/>
    <col min="1040" max="1280" width="11.44140625" style="243"/>
    <col min="1281" max="1281" width="4.88671875" style="243" customWidth="1"/>
    <col min="1282" max="1282" width="20" style="243" customWidth="1"/>
    <col min="1283" max="1283" width="12.109375" style="243" customWidth="1"/>
    <col min="1284" max="1284" width="16.109375" style="243" customWidth="1"/>
    <col min="1285" max="1287" width="15.109375" style="243" customWidth="1"/>
    <col min="1288" max="1288" width="11.44140625" style="243"/>
    <col min="1289" max="1289" width="15.109375" style="243" customWidth="1"/>
    <col min="1290" max="1290" width="16.88671875" style="243" customWidth="1"/>
    <col min="1291" max="1291" width="28.109375" style="243" customWidth="1"/>
    <col min="1292" max="1294" width="11.44140625" style="243"/>
    <col min="1295" max="1295" width="17.44140625" style="243" customWidth="1"/>
    <col min="1296" max="1536" width="11.44140625" style="243"/>
    <col min="1537" max="1537" width="4.88671875" style="243" customWidth="1"/>
    <col min="1538" max="1538" width="20" style="243" customWidth="1"/>
    <col min="1539" max="1539" width="12.109375" style="243" customWidth="1"/>
    <col min="1540" max="1540" width="16.109375" style="243" customWidth="1"/>
    <col min="1541" max="1543" width="15.109375" style="243" customWidth="1"/>
    <col min="1544" max="1544" width="11.44140625" style="243"/>
    <col min="1545" max="1545" width="15.109375" style="243" customWidth="1"/>
    <col min="1546" max="1546" width="16.88671875" style="243" customWidth="1"/>
    <col min="1547" max="1547" width="28.109375" style="243" customWidth="1"/>
    <col min="1548" max="1550" width="11.44140625" style="243"/>
    <col min="1551" max="1551" width="17.44140625" style="243" customWidth="1"/>
    <col min="1552" max="1792" width="11.44140625" style="243"/>
    <col min="1793" max="1793" width="4.88671875" style="243" customWidth="1"/>
    <col min="1794" max="1794" width="20" style="243" customWidth="1"/>
    <col min="1795" max="1795" width="12.109375" style="243" customWidth="1"/>
    <col min="1796" max="1796" width="16.109375" style="243" customWidth="1"/>
    <col min="1797" max="1799" width="15.109375" style="243" customWidth="1"/>
    <col min="1800" max="1800" width="11.44140625" style="243"/>
    <col min="1801" max="1801" width="15.109375" style="243" customWidth="1"/>
    <col min="1802" max="1802" width="16.88671875" style="243" customWidth="1"/>
    <col min="1803" max="1803" width="28.109375" style="243" customWidth="1"/>
    <col min="1804" max="1806" width="11.44140625" style="243"/>
    <col min="1807" max="1807" width="17.44140625" style="243" customWidth="1"/>
    <col min="1808" max="2048" width="11.44140625" style="243"/>
    <col min="2049" max="2049" width="4.88671875" style="243" customWidth="1"/>
    <col min="2050" max="2050" width="20" style="243" customWidth="1"/>
    <col min="2051" max="2051" width="12.109375" style="243" customWidth="1"/>
    <col min="2052" max="2052" width="16.109375" style="243" customWidth="1"/>
    <col min="2053" max="2055" width="15.109375" style="243" customWidth="1"/>
    <col min="2056" max="2056" width="11.44140625" style="243"/>
    <col min="2057" max="2057" width="15.109375" style="243" customWidth="1"/>
    <col min="2058" max="2058" width="16.88671875" style="243" customWidth="1"/>
    <col min="2059" max="2059" width="28.109375" style="243" customWidth="1"/>
    <col min="2060" max="2062" width="11.44140625" style="243"/>
    <col min="2063" max="2063" width="17.44140625" style="243" customWidth="1"/>
    <col min="2064" max="2304" width="11.44140625" style="243"/>
    <col min="2305" max="2305" width="4.88671875" style="243" customWidth="1"/>
    <col min="2306" max="2306" width="20" style="243" customWidth="1"/>
    <col min="2307" max="2307" width="12.109375" style="243" customWidth="1"/>
    <col min="2308" max="2308" width="16.109375" style="243" customWidth="1"/>
    <col min="2309" max="2311" width="15.109375" style="243" customWidth="1"/>
    <col min="2312" max="2312" width="11.44140625" style="243"/>
    <col min="2313" max="2313" width="15.109375" style="243" customWidth="1"/>
    <col min="2314" max="2314" width="16.88671875" style="243" customWidth="1"/>
    <col min="2315" max="2315" width="28.109375" style="243" customWidth="1"/>
    <col min="2316" max="2318" width="11.44140625" style="243"/>
    <col min="2319" max="2319" width="17.44140625" style="243" customWidth="1"/>
    <col min="2320" max="2560" width="11.44140625" style="243"/>
    <col min="2561" max="2561" width="4.88671875" style="243" customWidth="1"/>
    <col min="2562" max="2562" width="20" style="243" customWidth="1"/>
    <col min="2563" max="2563" width="12.109375" style="243" customWidth="1"/>
    <col min="2564" max="2564" width="16.109375" style="243" customWidth="1"/>
    <col min="2565" max="2567" width="15.109375" style="243" customWidth="1"/>
    <col min="2568" max="2568" width="11.44140625" style="243"/>
    <col min="2569" max="2569" width="15.109375" style="243" customWidth="1"/>
    <col min="2570" max="2570" width="16.88671875" style="243" customWidth="1"/>
    <col min="2571" max="2571" width="28.109375" style="243" customWidth="1"/>
    <col min="2572" max="2574" width="11.44140625" style="243"/>
    <col min="2575" max="2575" width="17.44140625" style="243" customWidth="1"/>
    <col min="2576" max="2816" width="11.44140625" style="243"/>
    <col min="2817" max="2817" width="4.88671875" style="243" customWidth="1"/>
    <col min="2818" max="2818" width="20" style="243" customWidth="1"/>
    <col min="2819" max="2819" width="12.109375" style="243" customWidth="1"/>
    <col min="2820" max="2820" width="16.109375" style="243" customWidth="1"/>
    <col min="2821" max="2823" width="15.109375" style="243" customWidth="1"/>
    <col min="2824" max="2824" width="11.44140625" style="243"/>
    <col min="2825" max="2825" width="15.109375" style="243" customWidth="1"/>
    <col min="2826" max="2826" width="16.88671875" style="243" customWidth="1"/>
    <col min="2827" max="2827" width="28.109375" style="243" customWidth="1"/>
    <col min="2828" max="2830" width="11.44140625" style="243"/>
    <col min="2831" max="2831" width="17.44140625" style="243" customWidth="1"/>
    <col min="2832" max="3072" width="11.44140625" style="243"/>
    <col min="3073" max="3073" width="4.88671875" style="243" customWidth="1"/>
    <col min="3074" max="3074" width="20" style="243" customWidth="1"/>
    <col min="3075" max="3075" width="12.109375" style="243" customWidth="1"/>
    <col min="3076" max="3076" width="16.109375" style="243" customWidth="1"/>
    <col min="3077" max="3079" width="15.109375" style="243" customWidth="1"/>
    <col min="3080" max="3080" width="11.44140625" style="243"/>
    <col min="3081" max="3081" width="15.109375" style="243" customWidth="1"/>
    <col min="3082" max="3082" width="16.88671875" style="243" customWidth="1"/>
    <col min="3083" max="3083" width="28.109375" style="243" customWidth="1"/>
    <col min="3084" max="3086" width="11.44140625" style="243"/>
    <col min="3087" max="3087" width="17.44140625" style="243" customWidth="1"/>
    <col min="3088" max="3328" width="11.44140625" style="243"/>
    <col min="3329" max="3329" width="4.88671875" style="243" customWidth="1"/>
    <col min="3330" max="3330" width="20" style="243" customWidth="1"/>
    <col min="3331" max="3331" width="12.109375" style="243" customWidth="1"/>
    <col min="3332" max="3332" width="16.109375" style="243" customWidth="1"/>
    <col min="3333" max="3335" width="15.109375" style="243" customWidth="1"/>
    <col min="3336" max="3336" width="11.44140625" style="243"/>
    <col min="3337" max="3337" width="15.109375" style="243" customWidth="1"/>
    <col min="3338" max="3338" width="16.88671875" style="243" customWidth="1"/>
    <col min="3339" max="3339" width="28.109375" style="243" customWidth="1"/>
    <col min="3340" max="3342" width="11.44140625" style="243"/>
    <col min="3343" max="3343" width="17.44140625" style="243" customWidth="1"/>
    <col min="3344" max="3584" width="11.44140625" style="243"/>
    <col min="3585" max="3585" width="4.88671875" style="243" customWidth="1"/>
    <col min="3586" max="3586" width="20" style="243" customWidth="1"/>
    <col min="3587" max="3587" width="12.109375" style="243" customWidth="1"/>
    <col min="3588" max="3588" width="16.109375" style="243" customWidth="1"/>
    <col min="3589" max="3591" width="15.109375" style="243" customWidth="1"/>
    <col min="3592" max="3592" width="11.44140625" style="243"/>
    <col min="3593" max="3593" width="15.109375" style="243" customWidth="1"/>
    <col min="3594" max="3594" width="16.88671875" style="243" customWidth="1"/>
    <col min="3595" max="3595" width="28.109375" style="243" customWidth="1"/>
    <col min="3596" max="3598" width="11.44140625" style="243"/>
    <col min="3599" max="3599" width="17.44140625" style="243" customWidth="1"/>
    <col min="3600" max="3840" width="11.44140625" style="243"/>
    <col min="3841" max="3841" width="4.88671875" style="243" customWidth="1"/>
    <col min="3842" max="3842" width="20" style="243" customWidth="1"/>
    <col min="3843" max="3843" width="12.109375" style="243" customWidth="1"/>
    <col min="3844" max="3844" width="16.109375" style="243" customWidth="1"/>
    <col min="3845" max="3847" width="15.109375" style="243" customWidth="1"/>
    <col min="3848" max="3848" width="11.44140625" style="243"/>
    <col min="3849" max="3849" width="15.109375" style="243" customWidth="1"/>
    <col min="3850" max="3850" width="16.88671875" style="243" customWidth="1"/>
    <col min="3851" max="3851" width="28.109375" style="243" customWidth="1"/>
    <col min="3852" max="3854" width="11.44140625" style="243"/>
    <col min="3855" max="3855" width="17.44140625" style="243" customWidth="1"/>
    <col min="3856" max="4096" width="11.44140625" style="243"/>
    <col min="4097" max="4097" width="4.88671875" style="243" customWidth="1"/>
    <col min="4098" max="4098" width="20" style="243" customWidth="1"/>
    <col min="4099" max="4099" width="12.109375" style="243" customWidth="1"/>
    <col min="4100" max="4100" width="16.109375" style="243" customWidth="1"/>
    <col min="4101" max="4103" width="15.109375" style="243" customWidth="1"/>
    <col min="4104" max="4104" width="11.44140625" style="243"/>
    <col min="4105" max="4105" width="15.109375" style="243" customWidth="1"/>
    <col min="4106" max="4106" width="16.88671875" style="243" customWidth="1"/>
    <col min="4107" max="4107" width="28.109375" style="243" customWidth="1"/>
    <col min="4108" max="4110" width="11.44140625" style="243"/>
    <col min="4111" max="4111" width="17.44140625" style="243" customWidth="1"/>
    <col min="4112" max="4352" width="11.44140625" style="243"/>
    <col min="4353" max="4353" width="4.88671875" style="243" customWidth="1"/>
    <col min="4354" max="4354" width="20" style="243" customWidth="1"/>
    <col min="4355" max="4355" width="12.109375" style="243" customWidth="1"/>
    <col min="4356" max="4356" width="16.109375" style="243" customWidth="1"/>
    <col min="4357" max="4359" width="15.109375" style="243" customWidth="1"/>
    <col min="4360" max="4360" width="11.44140625" style="243"/>
    <col min="4361" max="4361" width="15.109375" style="243" customWidth="1"/>
    <col min="4362" max="4362" width="16.88671875" style="243" customWidth="1"/>
    <col min="4363" max="4363" width="28.109375" style="243" customWidth="1"/>
    <col min="4364" max="4366" width="11.44140625" style="243"/>
    <col min="4367" max="4367" width="17.44140625" style="243" customWidth="1"/>
    <col min="4368" max="4608" width="11.44140625" style="243"/>
    <col min="4609" max="4609" width="4.88671875" style="243" customWidth="1"/>
    <col min="4610" max="4610" width="20" style="243" customWidth="1"/>
    <col min="4611" max="4611" width="12.109375" style="243" customWidth="1"/>
    <col min="4612" max="4612" width="16.109375" style="243" customWidth="1"/>
    <col min="4613" max="4615" width="15.109375" style="243" customWidth="1"/>
    <col min="4616" max="4616" width="11.44140625" style="243"/>
    <col min="4617" max="4617" width="15.109375" style="243" customWidth="1"/>
    <col min="4618" max="4618" width="16.88671875" style="243" customWidth="1"/>
    <col min="4619" max="4619" width="28.109375" style="243" customWidth="1"/>
    <col min="4620" max="4622" width="11.44140625" style="243"/>
    <col min="4623" max="4623" width="17.44140625" style="243" customWidth="1"/>
    <col min="4624" max="4864" width="11.44140625" style="243"/>
    <col min="4865" max="4865" width="4.88671875" style="243" customWidth="1"/>
    <col min="4866" max="4866" width="20" style="243" customWidth="1"/>
    <col min="4867" max="4867" width="12.109375" style="243" customWidth="1"/>
    <col min="4868" max="4868" width="16.109375" style="243" customWidth="1"/>
    <col min="4869" max="4871" width="15.109375" style="243" customWidth="1"/>
    <col min="4872" max="4872" width="11.44140625" style="243"/>
    <col min="4873" max="4873" width="15.109375" style="243" customWidth="1"/>
    <col min="4874" max="4874" width="16.88671875" style="243" customWidth="1"/>
    <col min="4875" max="4875" width="28.109375" style="243" customWidth="1"/>
    <col min="4876" max="4878" width="11.44140625" style="243"/>
    <col min="4879" max="4879" width="17.44140625" style="243" customWidth="1"/>
    <col min="4880" max="5120" width="11.44140625" style="243"/>
    <col min="5121" max="5121" width="4.88671875" style="243" customWidth="1"/>
    <col min="5122" max="5122" width="20" style="243" customWidth="1"/>
    <col min="5123" max="5123" width="12.109375" style="243" customWidth="1"/>
    <col min="5124" max="5124" width="16.109375" style="243" customWidth="1"/>
    <col min="5125" max="5127" width="15.109375" style="243" customWidth="1"/>
    <col min="5128" max="5128" width="11.44140625" style="243"/>
    <col min="5129" max="5129" width="15.109375" style="243" customWidth="1"/>
    <col min="5130" max="5130" width="16.88671875" style="243" customWidth="1"/>
    <col min="5131" max="5131" width="28.109375" style="243" customWidth="1"/>
    <col min="5132" max="5134" width="11.44140625" style="243"/>
    <col min="5135" max="5135" width="17.44140625" style="243" customWidth="1"/>
    <col min="5136" max="5376" width="11.44140625" style="243"/>
    <col min="5377" max="5377" width="4.88671875" style="243" customWidth="1"/>
    <col min="5378" max="5378" width="20" style="243" customWidth="1"/>
    <col min="5379" max="5379" width="12.109375" style="243" customWidth="1"/>
    <col min="5380" max="5380" width="16.109375" style="243" customWidth="1"/>
    <col min="5381" max="5383" width="15.109375" style="243" customWidth="1"/>
    <col min="5384" max="5384" width="11.44140625" style="243"/>
    <col min="5385" max="5385" width="15.109375" style="243" customWidth="1"/>
    <col min="5386" max="5386" width="16.88671875" style="243" customWidth="1"/>
    <col min="5387" max="5387" width="28.109375" style="243" customWidth="1"/>
    <col min="5388" max="5390" width="11.44140625" style="243"/>
    <col min="5391" max="5391" width="17.44140625" style="243" customWidth="1"/>
    <col min="5392" max="5632" width="11.44140625" style="243"/>
    <col min="5633" max="5633" width="4.88671875" style="243" customWidth="1"/>
    <col min="5634" max="5634" width="20" style="243" customWidth="1"/>
    <col min="5635" max="5635" width="12.109375" style="243" customWidth="1"/>
    <col min="5636" max="5636" width="16.109375" style="243" customWidth="1"/>
    <col min="5637" max="5639" width="15.109375" style="243" customWidth="1"/>
    <col min="5640" max="5640" width="11.44140625" style="243"/>
    <col min="5641" max="5641" width="15.109375" style="243" customWidth="1"/>
    <col min="5642" max="5642" width="16.88671875" style="243" customWidth="1"/>
    <col min="5643" max="5643" width="28.109375" style="243" customWidth="1"/>
    <col min="5644" max="5646" width="11.44140625" style="243"/>
    <col min="5647" max="5647" width="17.44140625" style="243" customWidth="1"/>
    <col min="5648" max="5888" width="11.44140625" style="243"/>
    <col min="5889" max="5889" width="4.88671875" style="243" customWidth="1"/>
    <col min="5890" max="5890" width="20" style="243" customWidth="1"/>
    <col min="5891" max="5891" width="12.109375" style="243" customWidth="1"/>
    <col min="5892" max="5892" width="16.109375" style="243" customWidth="1"/>
    <col min="5893" max="5895" width="15.109375" style="243" customWidth="1"/>
    <col min="5896" max="5896" width="11.44140625" style="243"/>
    <col min="5897" max="5897" width="15.109375" style="243" customWidth="1"/>
    <col min="5898" max="5898" width="16.88671875" style="243" customWidth="1"/>
    <col min="5899" max="5899" width="28.109375" style="243" customWidth="1"/>
    <col min="5900" max="5902" width="11.44140625" style="243"/>
    <col min="5903" max="5903" width="17.44140625" style="243" customWidth="1"/>
    <col min="5904" max="6144" width="11.44140625" style="243"/>
    <col min="6145" max="6145" width="4.88671875" style="243" customWidth="1"/>
    <col min="6146" max="6146" width="20" style="243" customWidth="1"/>
    <col min="6147" max="6147" width="12.109375" style="243" customWidth="1"/>
    <col min="6148" max="6148" width="16.109375" style="243" customWidth="1"/>
    <col min="6149" max="6151" width="15.109375" style="243" customWidth="1"/>
    <col min="6152" max="6152" width="11.44140625" style="243"/>
    <col min="6153" max="6153" width="15.109375" style="243" customWidth="1"/>
    <col min="6154" max="6154" width="16.88671875" style="243" customWidth="1"/>
    <col min="6155" max="6155" width="28.109375" style="243" customWidth="1"/>
    <col min="6156" max="6158" width="11.44140625" style="243"/>
    <col min="6159" max="6159" width="17.44140625" style="243" customWidth="1"/>
    <col min="6160" max="6400" width="11.44140625" style="243"/>
    <col min="6401" max="6401" width="4.88671875" style="243" customWidth="1"/>
    <col min="6402" max="6402" width="20" style="243" customWidth="1"/>
    <col min="6403" max="6403" width="12.109375" style="243" customWidth="1"/>
    <col min="6404" max="6404" width="16.109375" style="243" customWidth="1"/>
    <col min="6405" max="6407" width="15.109375" style="243" customWidth="1"/>
    <col min="6408" max="6408" width="11.44140625" style="243"/>
    <col min="6409" max="6409" width="15.109375" style="243" customWidth="1"/>
    <col min="6410" max="6410" width="16.88671875" style="243" customWidth="1"/>
    <col min="6411" max="6411" width="28.109375" style="243" customWidth="1"/>
    <col min="6412" max="6414" width="11.44140625" style="243"/>
    <col min="6415" max="6415" width="17.44140625" style="243" customWidth="1"/>
    <col min="6416" max="6656" width="11.44140625" style="243"/>
    <col min="6657" max="6657" width="4.88671875" style="243" customWidth="1"/>
    <col min="6658" max="6658" width="20" style="243" customWidth="1"/>
    <col min="6659" max="6659" width="12.109375" style="243" customWidth="1"/>
    <col min="6660" max="6660" width="16.109375" style="243" customWidth="1"/>
    <col min="6661" max="6663" width="15.109375" style="243" customWidth="1"/>
    <col min="6664" max="6664" width="11.44140625" style="243"/>
    <col min="6665" max="6665" width="15.109375" style="243" customWidth="1"/>
    <col min="6666" max="6666" width="16.88671875" style="243" customWidth="1"/>
    <col min="6667" max="6667" width="28.109375" style="243" customWidth="1"/>
    <col min="6668" max="6670" width="11.44140625" style="243"/>
    <col min="6671" max="6671" width="17.44140625" style="243" customWidth="1"/>
    <col min="6672" max="6912" width="11.44140625" style="243"/>
    <col min="6913" max="6913" width="4.88671875" style="243" customWidth="1"/>
    <col min="6914" max="6914" width="20" style="243" customWidth="1"/>
    <col min="6915" max="6915" width="12.109375" style="243" customWidth="1"/>
    <col min="6916" max="6916" width="16.109375" style="243" customWidth="1"/>
    <col min="6917" max="6919" width="15.109375" style="243" customWidth="1"/>
    <col min="6920" max="6920" width="11.44140625" style="243"/>
    <col min="6921" max="6921" width="15.109375" style="243" customWidth="1"/>
    <col min="6922" max="6922" width="16.88671875" style="243" customWidth="1"/>
    <col min="6923" max="6923" width="28.109375" style="243" customWidth="1"/>
    <col min="6924" max="6926" width="11.44140625" style="243"/>
    <col min="6927" max="6927" width="17.44140625" style="243" customWidth="1"/>
    <col min="6928" max="7168" width="11.44140625" style="243"/>
    <col min="7169" max="7169" width="4.88671875" style="243" customWidth="1"/>
    <col min="7170" max="7170" width="20" style="243" customWidth="1"/>
    <col min="7171" max="7171" width="12.109375" style="243" customWidth="1"/>
    <col min="7172" max="7172" width="16.109375" style="243" customWidth="1"/>
    <col min="7173" max="7175" width="15.109375" style="243" customWidth="1"/>
    <col min="7176" max="7176" width="11.44140625" style="243"/>
    <col min="7177" max="7177" width="15.109375" style="243" customWidth="1"/>
    <col min="7178" max="7178" width="16.88671875" style="243" customWidth="1"/>
    <col min="7179" max="7179" width="28.109375" style="243" customWidth="1"/>
    <col min="7180" max="7182" width="11.44140625" style="243"/>
    <col min="7183" max="7183" width="17.44140625" style="243" customWidth="1"/>
    <col min="7184" max="7424" width="11.44140625" style="243"/>
    <col min="7425" max="7425" width="4.88671875" style="243" customWidth="1"/>
    <col min="7426" max="7426" width="20" style="243" customWidth="1"/>
    <col min="7427" max="7427" width="12.109375" style="243" customWidth="1"/>
    <col min="7428" max="7428" width="16.109375" style="243" customWidth="1"/>
    <col min="7429" max="7431" width="15.109375" style="243" customWidth="1"/>
    <col min="7432" max="7432" width="11.44140625" style="243"/>
    <col min="7433" max="7433" width="15.109375" style="243" customWidth="1"/>
    <col min="7434" max="7434" width="16.88671875" style="243" customWidth="1"/>
    <col min="7435" max="7435" width="28.109375" style="243" customWidth="1"/>
    <col min="7436" max="7438" width="11.44140625" style="243"/>
    <col min="7439" max="7439" width="17.44140625" style="243" customWidth="1"/>
    <col min="7440" max="7680" width="11.44140625" style="243"/>
    <col min="7681" max="7681" width="4.88671875" style="243" customWidth="1"/>
    <col min="7682" max="7682" width="20" style="243" customWidth="1"/>
    <col min="7683" max="7683" width="12.109375" style="243" customWidth="1"/>
    <col min="7684" max="7684" width="16.109375" style="243" customWidth="1"/>
    <col min="7685" max="7687" width="15.109375" style="243" customWidth="1"/>
    <col min="7688" max="7688" width="11.44140625" style="243"/>
    <col min="7689" max="7689" width="15.109375" style="243" customWidth="1"/>
    <col min="7690" max="7690" width="16.88671875" style="243" customWidth="1"/>
    <col min="7691" max="7691" width="28.109375" style="243" customWidth="1"/>
    <col min="7692" max="7694" width="11.44140625" style="243"/>
    <col min="7695" max="7695" width="17.44140625" style="243" customWidth="1"/>
    <col min="7696" max="7936" width="11.44140625" style="243"/>
    <col min="7937" max="7937" width="4.88671875" style="243" customWidth="1"/>
    <col min="7938" max="7938" width="20" style="243" customWidth="1"/>
    <col min="7939" max="7939" width="12.109375" style="243" customWidth="1"/>
    <col min="7940" max="7940" width="16.109375" style="243" customWidth="1"/>
    <col min="7941" max="7943" width="15.109375" style="243" customWidth="1"/>
    <col min="7944" max="7944" width="11.44140625" style="243"/>
    <col min="7945" max="7945" width="15.109375" style="243" customWidth="1"/>
    <col min="7946" max="7946" width="16.88671875" style="243" customWidth="1"/>
    <col min="7947" max="7947" width="28.109375" style="243" customWidth="1"/>
    <col min="7948" max="7950" width="11.44140625" style="243"/>
    <col min="7951" max="7951" width="17.44140625" style="243" customWidth="1"/>
    <col min="7952" max="8192" width="11.44140625" style="243"/>
    <col min="8193" max="8193" width="4.88671875" style="243" customWidth="1"/>
    <col min="8194" max="8194" width="20" style="243" customWidth="1"/>
    <col min="8195" max="8195" width="12.109375" style="243" customWidth="1"/>
    <col min="8196" max="8196" width="16.109375" style="243" customWidth="1"/>
    <col min="8197" max="8199" width="15.109375" style="243" customWidth="1"/>
    <col min="8200" max="8200" width="11.44140625" style="243"/>
    <col min="8201" max="8201" width="15.109375" style="243" customWidth="1"/>
    <col min="8202" max="8202" width="16.88671875" style="243" customWidth="1"/>
    <col min="8203" max="8203" width="28.109375" style="243" customWidth="1"/>
    <col min="8204" max="8206" width="11.44140625" style="243"/>
    <col min="8207" max="8207" width="17.44140625" style="243" customWidth="1"/>
    <col min="8208" max="8448" width="11.44140625" style="243"/>
    <col min="8449" max="8449" width="4.88671875" style="243" customWidth="1"/>
    <col min="8450" max="8450" width="20" style="243" customWidth="1"/>
    <col min="8451" max="8451" width="12.109375" style="243" customWidth="1"/>
    <col min="8452" max="8452" width="16.109375" style="243" customWidth="1"/>
    <col min="8453" max="8455" width="15.109375" style="243" customWidth="1"/>
    <col min="8456" max="8456" width="11.44140625" style="243"/>
    <col min="8457" max="8457" width="15.109375" style="243" customWidth="1"/>
    <col min="8458" max="8458" width="16.88671875" style="243" customWidth="1"/>
    <col min="8459" max="8459" width="28.109375" style="243" customWidth="1"/>
    <col min="8460" max="8462" width="11.44140625" style="243"/>
    <col min="8463" max="8463" width="17.44140625" style="243" customWidth="1"/>
    <col min="8464" max="8704" width="11.44140625" style="243"/>
    <col min="8705" max="8705" width="4.88671875" style="243" customWidth="1"/>
    <col min="8706" max="8706" width="20" style="243" customWidth="1"/>
    <col min="8707" max="8707" width="12.109375" style="243" customWidth="1"/>
    <col min="8708" max="8708" width="16.109375" style="243" customWidth="1"/>
    <col min="8709" max="8711" width="15.109375" style="243" customWidth="1"/>
    <col min="8712" max="8712" width="11.44140625" style="243"/>
    <col min="8713" max="8713" width="15.109375" style="243" customWidth="1"/>
    <col min="8714" max="8714" width="16.88671875" style="243" customWidth="1"/>
    <col min="8715" max="8715" width="28.109375" style="243" customWidth="1"/>
    <col min="8716" max="8718" width="11.44140625" style="243"/>
    <col min="8719" max="8719" width="17.44140625" style="243" customWidth="1"/>
    <col min="8720" max="8960" width="11.44140625" style="243"/>
    <col min="8961" max="8961" width="4.88671875" style="243" customWidth="1"/>
    <col min="8962" max="8962" width="20" style="243" customWidth="1"/>
    <col min="8963" max="8963" width="12.109375" style="243" customWidth="1"/>
    <col min="8964" max="8964" width="16.109375" style="243" customWidth="1"/>
    <col min="8965" max="8967" width="15.109375" style="243" customWidth="1"/>
    <col min="8968" max="8968" width="11.44140625" style="243"/>
    <col min="8969" max="8969" width="15.109375" style="243" customWidth="1"/>
    <col min="8970" max="8970" width="16.88671875" style="243" customWidth="1"/>
    <col min="8971" max="8971" width="28.109375" style="243" customWidth="1"/>
    <col min="8972" max="8974" width="11.44140625" style="243"/>
    <col min="8975" max="8975" width="17.44140625" style="243" customWidth="1"/>
    <col min="8976" max="9216" width="11.44140625" style="243"/>
    <col min="9217" max="9217" width="4.88671875" style="243" customWidth="1"/>
    <col min="9218" max="9218" width="20" style="243" customWidth="1"/>
    <col min="9219" max="9219" width="12.109375" style="243" customWidth="1"/>
    <col min="9220" max="9220" width="16.109375" style="243" customWidth="1"/>
    <col min="9221" max="9223" width="15.109375" style="243" customWidth="1"/>
    <col min="9224" max="9224" width="11.44140625" style="243"/>
    <col min="9225" max="9225" width="15.109375" style="243" customWidth="1"/>
    <col min="9226" max="9226" width="16.88671875" style="243" customWidth="1"/>
    <col min="9227" max="9227" width="28.109375" style="243" customWidth="1"/>
    <col min="9228" max="9230" width="11.44140625" style="243"/>
    <col min="9231" max="9231" width="17.44140625" style="243" customWidth="1"/>
    <col min="9232" max="9472" width="11.44140625" style="243"/>
    <col min="9473" max="9473" width="4.88671875" style="243" customWidth="1"/>
    <col min="9474" max="9474" width="20" style="243" customWidth="1"/>
    <col min="9475" max="9475" width="12.109375" style="243" customWidth="1"/>
    <col min="9476" max="9476" width="16.109375" style="243" customWidth="1"/>
    <col min="9477" max="9479" width="15.109375" style="243" customWidth="1"/>
    <col min="9480" max="9480" width="11.44140625" style="243"/>
    <col min="9481" max="9481" width="15.109375" style="243" customWidth="1"/>
    <col min="9482" max="9482" width="16.88671875" style="243" customWidth="1"/>
    <col min="9483" max="9483" width="28.109375" style="243" customWidth="1"/>
    <col min="9484" max="9486" width="11.44140625" style="243"/>
    <col min="9487" max="9487" width="17.44140625" style="243" customWidth="1"/>
    <col min="9488" max="9728" width="11.44140625" style="243"/>
    <col min="9729" max="9729" width="4.88671875" style="243" customWidth="1"/>
    <col min="9730" max="9730" width="20" style="243" customWidth="1"/>
    <col min="9731" max="9731" width="12.109375" style="243" customWidth="1"/>
    <col min="9732" max="9732" width="16.109375" style="243" customWidth="1"/>
    <col min="9733" max="9735" width="15.109375" style="243" customWidth="1"/>
    <col min="9736" max="9736" width="11.44140625" style="243"/>
    <col min="9737" max="9737" width="15.109375" style="243" customWidth="1"/>
    <col min="9738" max="9738" width="16.88671875" style="243" customWidth="1"/>
    <col min="9739" max="9739" width="28.109375" style="243" customWidth="1"/>
    <col min="9740" max="9742" width="11.44140625" style="243"/>
    <col min="9743" max="9743" width="17.44140625" style="243" customWidth="1"/>
    <col min="9744" max="9984" width="11.44140625" style="243"/>
    <col min="9985" max="9985" width="4.88671875" style="243" customWidth="1"/>
    <col min="9986" max="9986" width="20" style="243" customWidth="1"/>
    <col min="9987" max="9987" width="12.109375" style="243" customWidth="1"/>
    <col min="9988" max="9988" width="16.109375" style="243" customWidth="1"/>
    <col min="9989" max="9991" width="15.109375" style="243" customWidth="1"/>
    <col min="9992" max="9992" width="11.44140625" style="243"/>
    <col min="9993" max="9993" width="15.109375" style="243" customWidth="1"/>
    <col min="9994" max="9994" width="16.88671875" style="243" customWidth="1"/>
    <col min="9995" max="9995" width="28.109375" style="243" customWidth="1"/>
    <col min="9996" max="9998" width="11.44140625" style="243"/>
    <col min="9999" max="9999" width="17.44140625" style="243" customWidth="1"/>
    <col min="10000" max="10240" width="11.44140625" style="243"/>
    <col min="10241" max="10241" width="4.88671875" style="243" customWidth="1"/>
    <col min="10242" max="10242" width="20" style="243" customWidth="1"/>
    <col min="10243" max="10243" width="12.109375" style="243" customWidth="1"/>
    <col min="10244" max="10244" width="16.109375" style="243" customWidth="1"/>
    <col min="10245" max="10247" width="15.109375" style="243" customWidth="1"/>
    <col min="10248" max="10248" width="11.44140625" style="243"/>
    <col min="10249" max="10249" width="15.109375" style="243" customWidth="1"/>
    <col min="10250" max="10250" width="16.88671875" style="243" customWidth="1"/>
    <col min="10251" max="10251" width="28.109375" style="243" customWidth="1"/>
    <col min="10252" max="10254" width="11.44140625" style="243"/>
    <col min="10255" max="10255" width="17.44140625" style="243" customWidth="1"/>
    <col min="10256" max="10496" width="11.44140625" style="243"/>
    <col min="10497" max="10497" width="4.88671875" style="243" customWidth="1"/>
    <col min="10498" max="10498" width="20" style="243" customWidth="1"/>
    <col min="10499" max="10499" width="12.109375" style="243" customWidth="1"/>
    <col min="10500" max="10500" width="16.109375" style="243" customWidth="1"/>
    <col min="10501" max="10503" width="15.109375" style="243" customWidth="1"/>
    <col min="10504" max="10504" width="11.44140625" style="243"/>
    <col min="10505" max="10505" width="15.109375" style="243" customWidth="1"/>
    <col min="10506" max="10506" width="16.88671875" style="243" customWidth="1"/>
    <col min="10507" max="10507" width="28.109375" style="243" customWidth="1"/>
    <col min="10508" max="10510" width="11.44140625" style="243"/>
    <col min="10511" max="10511" width="17.44140625" style="243" customWidth="1"/>
    <col min="10512" max="10752" width="11.44140625" style="243"/>
    <col min="10753" max="10753" width="4.88671875" style="243" customWidth="1"/>
    <col min="10754" max="10754" width="20" style="243" customWidth="1"/>
    <col min="10755" max="10755" width="12.109375" style="243" customWidth="1"/>
    <col min="10756" max="10756" width="16.109375" style="243" customWidth="1"/>
    <col min="10757" max="10759" width="15.109375" style="243" customWidth="1"/>
    <col min="10760" max="10760" width="11.44140625" style="243"/>
    <col min="10761" max="10761" width="15.109375" style="243" customWidth="1"/>
    <col min="10762" max="10762" width="16.88671875" style="243" customWidth="1"/>
    <col min="10763" max="10763" width="28.109375" style="243" customWidth="1"/>
    <col min="10764" max="10766" width="11.44140625" style="243"/>
    <col min="10767" max="10767" width="17.44140625" style="243" customWidth="1"/>
    <col min="10768" max="11008" width="11.44140625" style="243"/>
    <col min="11009" max="11009" width="4.88671875" style="243" customWidth="1"/>
    <col min="11010" max="11010" width="20" style="243" customWidth="1"/>
    <col min="11011" max="11011" width="12.109375" style="243" customWidth="1"/>
    <col min="11012" max="11012" width="16.109375" style="243" customWidth="1"/>
    <col min="11013" max="11015" width="15.109375" style="243" customWidth="1"/>
    <col min="11016" max="11016" width="11.44140625" style="243"/>
    <col min="11017" max="11017" width="15.109375" style="243" customWidth="1"/>
    <col min="11018" max="11018" width="16.88671875" style="243" customWidth="1"/>
    <col min="11019" max="11019" width="28.109375" style="243" customWidth="1"/>
    <col min="11020" max="11022" width="11.44140625" style="243"/>
    <col min="11023" max="11023" width="17.44140625" style="243" customWidth="1"/>
    <col min="11024" max="11264" width="11.44140625" style="243"/>
    <col min="11265" max="11265" width="4.88671875" style="243" customWidth="1"/>
    <col min="11266" max="11266" width="20" style="243" customWidth="1"/>
    <col min="11267" max="11267" width="12.109375" style="243" customWidth="1"/>
    <col min="11268" max="11268" width="16.109375" style="243" customWidth="1"/>
    <col min="11269" max="11271" width="15.109375" style="243" customWidth="1"/>
    <col min="11272" max="11272" width="11.44140625" style="243"/>
    <col min="11273" max="11273" width="15.109375" style="243" customWidth="1"/>
    <col min="11274" max="11274" width="16.88671875" style="243" customWidth="1"/>
    <col min="11275" max="11275" width="28.109375" style="243" customWidth="1"/>
    <col min="11276" max="11278" width="11.44140625" style="243"/>
    <col min="11279" max="11279" width="17.44140625" style="243" customWidth="1"/>
    <col min="11280" max="11520" width="11.44140625" style="243"/>
    <col min="11521" max="11521" width="4.88671875" style="243" customWidth="1"/>
    <col min="11522" max="11522" width="20" style="243" customWidth="1"/>
    <col min="11523" max="11523" width="12.109375" style="243" customWidth="1"/>
    <col min="11524" max="11524" width="16.109375" style="243" customWidth="1"/>
    <col min="11525" max="11527" width="15.109375" style="243" customWidth="1"/>
    <col min="11528" max="11528" width="11.44140625" style="243"/>
    <col min="11529" max="11529" width="15.109375" style="243" customWidth="1"/>
    <col min="11530" max="11530" width="16.88671875" style="243" customWidth="1"/>
    <col min="11531" max="11531" width="28.109375" style="243" customWidth="1"/>
    <col min="11532" max="11534" width="11.44140625" style="243"/>
    <col min="11535" max="11535" width="17.44140625" style="243" customWidth="1"/>
    <col min="11536" max="11776" width="11.44140625" style="243"/>
    <col min="11777" max="11777" width="4.88671875" style="243" customWidth="1"/>
    <col min="11778" max="11778" width="20" style="243" customWidth="1"/>
    <col min="11779" max="11779" width="12.109375" style="243" customWidth="1"/>
    <col min="11780" max="11780" width="16.109375" style="243" customWidth="1"/>
    <col min="11781" max="11783" width="15.109375" style="243" customWidth="1"/>
    <col min="11784" max="11784" width="11.44140625" style="243"/>
    <col min="11785" max="11785" width="15.109375" style="243" customWidth="1"/>
    <col min="11786" max="11786" width="16.88671875" style="243" customWidth="1"/>
    <col min="11787" max="11787" width="28.109375" style="243" customWidth="1"/>
    <col min="11788" max="11790" width="11.44140625" style="243"/>
    <col min="11791" max="11791" width="17.44140625" style="243" customWidth="1"/>
    <col min="11792" max="12032" width="11.44140625" style="243"/>
    <col min="12033" max="12033" width="4.88671875" style="243" customWidth="1"/>
    <col min="12034" max="12034" width="20" style="243" customWidth="1"/>
    <col min="12035" max="12035" width="12.109375" style="243" customWidth="1"/>
    <col min="12036" max="12036" width="16.109375" style="243" customWidth="1"/>
    <col min="12037" max="12039" width="15.109375" style="243" customWidth="1"/>
    <col min="12040" max="12040" width="11.44140625" style="243"/>
    <col min="12041" max="12041" width="15.109375" style="243" customWidth="1"/>
    <col min="12042" max="12042" width="16.88671875" style="243" customWidth="1"/>
    <col min="12043" max="12043" width="28.109375" style="243" customWidth="1"/>
    <col min="12044" max="12046" width="11.44140625" style="243"/>
    <col min="12047" max="12047" width="17.44140625" style="243" customWidth="1"/>
    <col min="12048" max="12288" width="11.44140625" style="243"/>
    <col min="12289" max="12289" width="4.88671875" style="243" customWidth="1"/>
    <col min="12290" max="12290" width="20" style="243" customWidth="1"/>
    <col min="12291" max="12291" width="12.109375" style="243" customWidth="1"/>
    <col min="12292" max="12292" width="16.109375" style="243" customWidth="1"/>
    <col min="12293" max="12295" width="15.109375" style="243" customWidth="1"/>
    <col min="12296" max="12296" width="11.44140625" style="243"/>
    <col min="12297" max="12297" width="15.109375" style="243" customWidth="1"/>
    <col min="12298" max="12298" width="16.88671875" style="243" customWidth="1"/>
    <col min="12299" max="12299" width="28.109375" style="243" customWidth="1"/>
    <col min="12300" max="12302" width="11.44140625" style="243"/>
    <col min="12303" max="12303" width="17.44140625" style="243" customWidth="1"/>
    <col min="12304" max="12544" width="11.44140625" style="243"/>
    <col min="12545" max="12545" width="4.88671875" style="243" customWidth="1"/>
    <col min="12546" max="12546" width="20" style="243" customWidth="1"/>
    <col min="12547" max="12547" width="12.109375" style="243" customWidth="1"/>
    <col min="12548" max="12548" width="16.109375" style="243" customWidth="1"/>
    <col min="12549" max="12551" width="15.109375" style="243" customWidth="1"/>
    <col min="12552" max="12552" width="11.44140625" style="243"/>
    <col min="12553" max="12553" width="15.109375" style="243" customWidth="1"/>
    <col min="12554" max="12554" width="16.88671875" style="243" customWidth="1"/>
    <col min="12555" max="12555" width="28.109375" style="243" customWidth="1"/>
    <col min="12556" max="12558" width="11.44140625" style="243"/>
    <col min="12559" max="12559" width="17.44140625" style="243" customWidth="1"/>
    <col min="12560" max="12800" width="11.44140625" style="243"/>
    <col min="12801" max="12801" width="4.88671875" style="243" customWidth="1"/>
    <col min="12802" max="12802" width="20" style="243" customWidth="1"/>
    <col min="12803" max="12803" width="12.109375" style="243" customWidth="1"/>
    <col min="12804" max="12804" width="16.109375" style="243" customWidth="1"/>
    <col min="12805" max="12807" width="15.109375" style="243" customWidth="1"/>
    <col min="12808" max="12808" width="11.44140625" style="243"/>
    <col min="12809" max="12809" width="15.109375" style="243" customWidth="1"/>
    <col min="12810" max="12810" width="16.88671875" style="243" customWidth="1"/>
    <col min="12811" max="12811" width="28.109375" style="243" customWidth="1"/>
    <col min="12812" max="12814" width="11.44140625" style="243"/>
    <col min="12815" max="12815" width="17.44140625" style="243" customWidth="1"/>
    <col min="12816" max="13056" width="11.44140625" style="243"/>
    <col min="13057" max="13057" width="4.88671875" style="243" customWidth="1"/>
    <col min="13058" max="13058" width="20" style="243" customWidth="1"/>
    <col min="13059" max="13059" width="12.109375" style="243" customWidth="1"/>
    <col min="13060" max="13060" width="16.109375" style="243" customWidth="1"/>
    <col min="13061" max="13063" width="15.109375" style="243" customWidth="1"/>
    <col min="13064" max="13064" width="11.44140625" style="243"/>
    <col min="13065" max="13065" width="15.109375" style="243" customWidth="1"/>
    <col min="13066" max="13066" width="16.88671875" style="243" customWidth="1"/>
    <col min="13067" max="13067" width="28.109375" style="243" customWidth="1"/>
    <col min="13068" max="13070" width="11.44140625" style="243"/>
    <col min="13071" max="13071" width="17.44140625" style="243" customWidth="1"/>
    <col min="13072" max="13312" width="11.44140625" style="243"/>
    <col min="13313" max="13313" width="4.88671875" style="243" customWidth="1"/>
    <col min="13314" max="13314" width="20" style="243" customWidth="1"/>
    <col min="13315" max="13315" width="12.109375" style="243" customWidth="1"/>
    <col min="13316" max="13316" width="16.109375" style="243" customWidth="1"/>
    <col min="13317" max="13319" width="15.109375" style="243" customWidth="1"/>
    <col min="13320" max="13320" width="11.44140625" style="243"/>
    <col min="13321" max="13321" width="15.109375" style="243" customWidth="1"/>
    <col min="13322" max="13322" width="16.88671875" style="243" customWidth="1"/>
    <col min="13323" max="13323" width="28.109375" style="243" customWidth="1"/>
    <col min="13324" max="13326" width="11.44140625" style="243"/>
    <col min="13327" max="13327" width="17.44140625" style="243" customWidth="1"/>
    <col min="13328" max="13568" width="11.44140625" style="243"/>
    <col min="13569" max="13569" width="4.88671875" style="243" customWidth="1"/>
    <col min="13570" max="13570" width="20" style="243" customWidth="1"/>
    <col min="13571" max="13571" width="12.109375" style="243" customWidth="1"/>
    <col min="13572" max="13572" width="16.109375" style="243" customWidth="1"/>
    <col min="13573" max="13575" width="15.109375" style="243" customWidth="1"/>
    <col min="13576" max="13576" width="11.44140625" style="243"/>
    <col min="13577" max="13577" width="15.109375" style="243" customWidth="1"/>
    <col min="13578" max="13578" width="16.88671875" style="243" customWidth="1"/>
    <col min="13579" max="13579" width="28.109375" style="243" customWidth="1"/>
    <col min="13580" max="13582" width="11.44140625" style="243"/>
    <col min="13583" max="13583" width="17.44140625" style="243" customWidth="1"/>
    <col min="13584" max="13824" width="11.44140625" style="243"/>
    <col min="13825" max="13825" width="4.88671875" style="243" customWidth="1"/>
    <col min="13826" max="13826" width="20" style="243" customWidth="1"/>
    <col min="13827" max="13827" width="12.109375" style="243" customWidth="1"/>
    <col min="13828" max="13828" width="16.109375" style="243" customWidth="1"/>
    <col min="13829" max="13831" width="15.109375" style="243" customWidth="1"/>
    <col min="13832" max="13832" width="11.44140625" style="243"/>
    <col min="13833" max="13833" width="15.109375" style="243" customWidth="1"/>
    <col min="13834" max="13834" width="16.88671875" style="243" customWidth="1"/>
    <col min="13835" max="13835" width="28.109375" style="243" customWidth="1"/>
    <col min="13836" max="13838" width="11.44140625" style="243"/>
    <col min="13839" max="13839" width="17.44140625" style="243" customWidth="1"/>
    <col min="13840" max="14080" width="11.44140625" style="243"/>
    <col min="14081" max="14081" width="4.88671875" style="243" customWidth="1"/>
    <col min="14082" max="14082" width="20" style="243" customWidth="1"/>
    <col min="14083" max="14083" width="12.109375" style="243" customWidth="1"/>
    <col min="14084" max="14084" width="16.109375" style="243" customWidth="1"/>
    <col min="14085" max="14087" width="15.109375" style="243" customWidth="1"/>
    <col min="14088" max="14088" width="11.44140625" style="243"/>
    <col min="14089" max="14089" width="15.109375" style="243" customWidth="1"/>
    <col min="14090" max="14090" width="16.88671875" style="243" customWidth="1"/>
    <col min="14091" max="14091" width="28.109375" style="243" customWidth="1"/>
    <col min="14092" max="14094" width="11.44140625" style="243"/>
    <col min="14095" max="14095" width="17.44140625" style="243" customWidth="1"/>
    <col min="14096" max="14336" width="11.44140625" style="243"/>
    <col min="14337" max="14337" width="4.88671875" style="243" customWidth="1"/>
    <col min="14338" max="14338" width="20" style="243" customWidth="1"/>
    <col min="14339" max="14339" width="12.109375" style="243" customWidth="1"/>
    <col min="14340" max="14340" width="16.109375" style="243" customWidth="1"/>
    <col min="14341" max="14343" width="15.109375" style="243" customWidth="1"/>
    <col min="14344" max="14344" width="11.44140625" style="243"/>
    <col min="14345" max="14345" width="15.109375" style="243" customWidth="1"/>
    <col min="14346" max="14346" width="16.88671875" style="243" customWidth="1"/>
    <col min="14347" max="14347" width="28.109375" style="243" customWidth="1"/>
    <col min="14348" max="14350" width="11.44140625" style="243"/>
    <col min="14351" max="14351" width="17.44140625" style="243" customWidth="1"/>
    <col min="14352" max="14592" width="11.44140625" style="243"/>
    <col min="14593" max="14593" width="4.88671875" style="243" customWidth="1"/>
    <col min="14594" max="14594" width="20" style="243" customWidth="1"/>
    <col min="14595" max="14595" width="12.109375" style="243" customWidth="1"/>
    <col min="14596" max="14596" width="16.109375" style="243" customWidth="1"/>
    <col min="14597" max="14599" width="15.109375" style="243" customWidth="1"/>
    <col min="14600" max="14600" width="11.44140625" style="243"/>
    <col min="14601" max="14601" width="15.109375" style="243" customWidth="1"/>
    <col min="14602" max="14602" width="16.88671875" style="243" customWidth="1"/>
    <col min="14603" max="14603" width="28.109375" style="243" customWidth="1"/>
    <col min="14604" max="14606" width="11.44140625" style="243"/>
    <col min="14607" max="14607" width="17.44140625" style="243" customWidth="1"/>
    <col min="14608" max="14848" width="11.44140625" style="243"/>
    <col min="14849" max="14849" width="4.88671875" style="243" customWidth="1"/>
    <col min="14850" max="14850" width="20" style="243" customWidth="1"/>
    <col min="14851" max="14851" width="12.109375" style="243" customWidth="1"/>
    <col min="14852" max="14852" width="16.109375" style="243" customWidth="1"/>
    <col min="14853" max="14855" width="15.109375" style="243" customWidth="1"/>
    <col min="14856" max="14856" width="11.44140625" style="243"/>
    <col min="14857" max="14857" width="15.109375" style="243" customWidth="1"/>
    <col min="14858" max="14858" width="16.88671875" style="243" customWidth="1"/>
    <col min="14859" max="14859" width="28.109375" style="243" customWidth="1"/>
    <col min="14860" max="14862" width="11.44140625" style="243"/>
    <col min="14863" max="14863" width="17.44140625" style="243" customWidth="1"/>
    <col min="14864" max="15104" width="11.44140625" style="243"/>
    <col min="15105" max="15105" width="4.88671875" style="243" customWidth="1"/>
    <col min="15106" max="15106" width="20" style="243" customWidth="1"/>
    <col min="15107" max="15107" width="12.109375" style="243" customWidth="1"/>
    <col min="15108" max="15108" width="16.109375" style="243" customWidth="1"/>
    <col min="15109" max="15111" width="15.109375" style="243" customWidth="1"/>
    <col min="15112" max="15112" width="11.44140625" style="243"/>
    <col min="15113" max="15113" width="15.109375" style="243" customWidth="1"/>
    <col min="15114" max="15114" width="16.88671875" style="243" customWidth="1"/>
    <col min="15115" max="15115" width="28.109375" style="243" customWidth="1"/>
    <col min="15116" max="15118" width="11.44140625" style="243"/>
    <col min="15119" max="15119" width="17.44140625" style="243" customWidth="1"/>
    <col min="15120" max="15360" width="11.44140625" style="243"/>
    <col min="15361" max="15361" width="4.88671875" style="243" customWidth="1"/>
    <col min="15362" max="15362" width="20" style="243" customWidth="1"/>
    <col min="15363" max="15363" width="12.109375" style="243" customWidth="1"/>
    <col min="15364" max="15364" width="16.109375" style="243" customWidth="1"/>
    <col min="15365" max="15367" width="15.109375" style="243" customWidth="1"/>
    <col min="15368" max="15368" width="11.44140625" style="243"/>
    <col min="15369" max="15369" width="15.109375" style="243" customWidth="1"/>
    <col min="15370" max="15370" width="16.88671875" style="243" customWidth="1"/>
    <col min="15371" max="15371" width="28.109375" style="243" customWidth="1"/>
    <col min="15372" max="15374" width="11.44140625" style="243"/>
    <col min="15375" max="15375" width="17.44140625" style="243" customWidth="1"/>
    <col min="15376" max="15616" width="11.44140625" style="243"/>
    <col min="15617" max="15617" width="4.88671875" style="243" customWidth="1"/>
    <col min="15618" max="15618" width="20" style="243" customWidth="1"/>
    <col min="15619" max="15619" width="12.109375" style="243" customWidth="1"/>
    <col min="15620" max="15620" width="16.109375" style="243" customWidth="1"/>
    <col min="15621" max="15623" width="15.109375" style="243" customWidth="1"/>
    <col min="15624" max="15624" width="11.44140625" style="243"/>
    <col min="15625" max="15625" width="15.109375" style="243" customWidth="1"/>
    <col min="15626" max="15626" width="16.88671875" style="243" customWidth="1"/>
    <col min="15627" max="15627" width="28.109375" style="243" customWidth="1"/>
    <col min="15628" max="15630" width="11.44140625" style="243"/>
    <col min="15631" max="15631" width="17.44140625" style="243" customWidth="1"/>
    <col min="15632" max="15872" width="11.44140625" style="243"/>
    <col min="15873" max="15873" width="4.88671875" style="243" customWidth="1"/>
    <col min="15874" max="15874" width="20" style="243" customWidth="1"/>
    <col min="15875" max="15875" width="12.109375" style="243" customWidth="1"/>
    <col min="15876" max="15876" width="16.109375" style="243" customWidth="1"/>
    <col min="15877" max="15879" width="15.109375" style="243" customWidth="1"/>
    <col min="15880" max="15880" width="11.44140625" style="243"/>
    <col min="15881" max="15881" width="15.109375" style="243" customWidth="1"/>
    <col min="15882" max="15882" width="16.88671875" style="243" customWidth="1"/>
    <col min="15883" max="15883" width="28.109375" style="243" customWidth="1"/>
    <col min="15884" max="15886" width="11.44140625" style="243"/>
    <col min="15887" max="15887" width="17.44140625" style="243" customWidth="1"/>
    <col min="15888" max="16128" width="11.44140625" style="243"/>
    <col min="16129" max="16129" width="4.88671875" style="243" customWidth="1"/>
    <col min="16130" max="16130" width="20" style="243" customWidth="1"/>
    <col min="16131" max="16131" width="12.109375" style="243" customWidth="1"/>
    <col min="16132" max="16132" width="16.109375" style="243" customWidth="1"/>
    <col min="16133" max="16135" width="15.109375" style="243" customWidth="1"/>
    <col min="16136" max="16136" width="11.44140625" style="243"/>
    <col min="16137" max="16137" width="15.109375" style="243" customWidth="1"/>
    <col min="16138" max="16138" width="16.88671875" style="243" customWidth="1"/>
    <col min="16139" max="16139" width="28.109375" style="243" customWidth="1"/>
    <col min="16140" max="16142" width="11.44140625" style="243"/>
    <col min="16143" max="16143" width="17.44140625" style="243" customWidth="1"/>
    <col min="16144" max="16384" width="11.44140625" style="243"/>
  </cols>
  <sheetData>
    <row r="1" spans="1:15" ht="16.2" customHeight="1">
      <c r="A1" s="753" t="s">
        <v>790</v>
      </c>
      <c r="B1" s="753"/>
      <c r="C1" s="753"/>
      <c r="D1" s="753"/>
      <c r="E1" s="753"/>
      <c r="F1" s="753"/>
      <c r="G1" s="753"/>
      <c r="H1" s="753"/>
      <c r="I1" s="753"/>
      <c r="J1" s="753"/>
      <c r="K1" s="753"/>
      <c r="L1" s="753"/>
      <c r="M1" s="753"/>
      <c r="N1" s="753"/>
      <c r="O1" s="753"/>
    </row>
    <row r="2" spans="1:15" ht="20.399999999999999" customHeight="1">
      <c r="A2" s="768" t="s">
        <v>484</v>
      </c>
      <c r="B2" s="768"/>
      <c r="C2" s="768"/>
      <c r="D2" s="768"/>
      <c r="E2" s="768"/>
      <c r="F2" s="768"/>
      <c r="G2" s="768"/>
      <c r="H2" s="768"/>
      <c r="I2" s="768"/>
      <c r="J2" s="768"/>
      <c r="K2" s="768"/>
      <c r="L2" s="768"/>
      <c r="M2" s="768"/>
      <c r="N2" s="768"/>
      <c r="O2" s="768"/>
    </row>
    <row r="3" spans="1:15" ht="18.600000000000001" customHeight="1">
      <c r="A3" s="753" t="s">
        <v>791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</row>
    <row r="4" spans="1:15" ht="15" customHeight="1">
      <c r="A4" s="751" t="s">
        <v>15</v>
      </c>
      <c r="B4" s="751"/>
      <c r="C4" s="751"/>
      <c r="D4" s="751"/>
      <c r="E4" s="751"/>
      <c r="F4" s="751"/>
      <c r="G4" s="751"/>
      <c r="H4" s="751"/>
      <c r="I4" s="751"/>
      <c r="J4" s="751"/>
      <c r="K4" s="751"/>
      <c r="L4" s="751"/>
      <c r="M4" s="751"/>
      <c r="N4" s="751"/>
      <c r="O4" s="751"/>
    </row>
    <row r="5" spans="1:15" ht="6.75" customHeight="1" thickBot="1"/>
    <row r="6" spans="1:15" ht="14.4" thickTop="1" thickBot="1">
      <c r="A6" s="766" t="s">
        <v>129</v>
      </c>
      <c r="B6" s="766"/>
      <c r="C6" s="769" t="s">
        <v>280</v>
      </c>
      <c r="D6" s="766" t="s">
        <v>247</v>
      </c>
      <c r="E6" s="730" t="s">
        <v>281</v>
      </c>
      <c r="F6" s="730" t="s">
        <v>730</v>
      </c>
      <c r="G6" s="730" t="s">
        <v>281</v>
      </c>
      <c r="H6" s="730" t="s">
        <v>282</v>
      </c>
      <c r="I6" s="771" t="s">
        <v>282</v>
      </c>
      <c r="J6" s="771"/>
      <c r="K6" s="730" t="s">
        <v>731</v>
      </c>
      <c r="L6" s="766" t="s">
        <v>283</v>
      </c>
      <c r="M6" s="769" t="s">
        <v>732</v>
      </c>
      <c r="N6" s="766" t="s">
        <v>248</v>
      </c>
      <c r="O6" s="766" t="s">
        <v>268</v>
      </c>
    </row>
    <row r="7" spans="1:15" ht="14.4" thickTop="1" thickBot="1">
      <c r="A7" s="767"/>
      <c r="B7" s="767"/>
      <c r="C7" s="770"/>
      <c r="D7" s="767"/>
      <c r="E7" s="731" t="s">
        <v>733</v>
      </c>
      <c r="F7" s="731" t="s">
        <v>281</v>
      </c>
      <c r="G7" s="731" t="s">
        <v>734</v>
      </c>
      <c r="H7" s="731" t="s">
        <v>284</v>
      </c>
      <c r="I7" s="731" t="s">
        <v>285</v>
      </c>
      <c r="J7" s="731" t="s">
        <v>286</v>
      </c>
      <c r="K7" s="731" t="s">
        <v>735</v>
      </c>
      <c r="L7" s="767"/>
      <c r="M7" s="770"/>
      <c r="N7" s="767"/>
      <c r="O7" s="767"/>
    </row>
    <row r="8" spans="1:15" ht="18" customHeight="1" thickTop="1">
      <c r="A8" s="570" t="s">
        <v>287</v>
      </c>
      <c r="B8" s="732"/>
      <c r="C8" s="733"/>
      <c r="D8" s="676">
        <v>1271940368.6600001</v>
      </c>
      <c r="E8" s="676">
        <f>+E10</f>
        <v>798716140.88</v>
      </c>
      <c r="F8" s="676">
        <f>+F10</f>
        <v>495000000</v>
      </c>
      <c r="G8" s="676">
        <f>+G10</f>
        <v>1256647634.8099999</v>
      </c>
      <c r="H8" s="734"/>
      <c r="I8" s="734"/>
      <c r="J8" s="734"/>
      <c r="K8" s="734"/>
      <c r="L8" s="734"/>
      <c r="M8" s="733"/>
      <c r="N8" s="733"/>
      <c r="O8" s="733"/>
    </row>
    <row r="9" spans="1:15">
      <c r="A9" s="569"/>
      <c r="B9" s="317"/>
      <c r="C9" s="553"/>
      <c r="D9" s="568"/>
      <c r="E9" s="568"/>
      <c r="F9" s="568"/>
      <c r="G9" s="568"/>
      <c r="H9" s="553"/>
      <c r="I9" s="553"/>
      <c r="J9" s="553"/>
      <c r="K9" s="553"/>
      <c r="L9" s="553"/>
      <c r="M9" s="553"/>
      <c r="N9" s="553"/>
      <c r="O9" s="553"/>
    </row>
    <row r="10" spans="1:15">
      <c r="A10" s="570" t="s">
        <v>249</v>
      </c>
      <c r="B10" s="317"/>
      <c r="C10" s="553"/>
      <c r="D10" s="676">
        <v>821940368.66000009</v>
      </c>
      <c r="E10" s="676">
        <f>+E12</f>
        <v>798716140.88</v>
      </c>
      <c r="F10" s="676">
        <f>+F12</f>
        <v>495000000</v>
      </c>
      <c r="G10" s="676">
        <f>+G12</f>
        <v>1256647634.8099999</v>
      </c>
      <c r="H10" s="553"/>
      <c r="I10" s="553"/>
      <c r="J10" s="553"/>
      <c r="K10" s="553"/>
      <c r="L10" s="553"/>
      <c r="M10" s="553"/>
      <c r="N10" s="553"/>
      <c r="O10" s="553"/>
    </row>
    <row r="11" spans="1:15">
      <c r="A11" s="569"/>
      <c r="B11" s="317"/>
      <c r="C11" s="553"/>
      <c r="D11" s="553"/>
      <c r="E11" s="553"/>
      <c r="F11" s="553"/>
      <c r="G11" s="553"/>
      <c r="H11" s="553"/>
      <c r="I11" s="553"/>
      <c r="J11" s="553"/>
      <c r="K11" s="553"/>
      <c r="L11" s="553"/>
      <c r="M11" s="553"/>
      <c r="N11" s="553"/>
      <c r="O11" s="553"/>
    </row>
    <row r="12" spans="1:15">
      <c r="A12" s="576" t="s">
        <v>230</v>
      </c>
      <c r="B12" s="317"/>
      <c r="C12" s="553"/>
      <c r="D12" s="677">
        <v>821940368.66000009</v>
      </c>
      <c r="E12" s="677">
        <f>+E16</f>
        <v>798716140.88</v>
      </c>
      <c r="F12" s="677">
        <f>+F16</f>
        <v>495000000</v>
      </c>
      <c r="G12" s="677">
        <f>+G16</f>
        <v>1256647634.8099999</v>
      </c>
      <c r="H12" s="553"/>
      <c r="I12" s="553"/>
      <c r="J12" s="553"/>
      <c r="K12" s="553"/>
      <c r="L12" s="553"/>
      <c r="M12" s="553"/>
      <c r="N12" s="553"/>
      <c r="O12" s="553"/>
    </row>
    <row r="13" spans="1:15">
      <c r="A13" s="569"/>
      <c r="B13" s="317"/>
      <c r="C13" s="553"/>
      <c r="D13" s="553"/>
      <c r="E13" s="553"/>
      <c r="F13" s="553"/>
      <c r="G13" s="553"/>
      <c r="H13" s="553"/>
      <c r="I13" s="553"/>
      <c r="J13" s="553"/>
      <c r="K13" s="553"/>
      <c r="L13" s="553"/>
      <c r="M13" s="553"/>
      <c r="N13" s="553"/>
      <c r="O13" s="553"/>
    </row>
    <row r="14" spans="1:15">
      <c r="A14" s="569"/>
      <c r="B14" s="603" t="s">
        <v>352</v>
      </c>
      <c r="C14" s="553"/>
      <c r="D14" s="677">
        <v>0</v>
      </c>
      <c r="E14" s="677">
        <v>0</v>
      </c>
      <c r="F14" s="677">
        <v>0</v>
      </c>
      <c r="G14" s="677">
        <v>0</v>
      </c>
      <c r="H14" s="553"/>
      <c r="I14" s="553"/>
      <c r="J14" s="553"/>
      <c r="K14" s="553"/>
      <c r="L14" s="553"/>
      <c r="M14" s="553"/>
      <c r="N14" s="553"/>
      <c r="O14" s="554"/>
    </row>
    <row r="15" spans="1:15">
      <c r="A15" s="569"/>
      <c r="B15" s="317"/>
      <c r="C15" s="553"/>
      <c r="D15" s="677"/>
      <c r="E15" s="677"/>
      <c r="F15" s="677"/>
      <c r="G15" s="677"/>
      <c r="H15" s="553"/>
      <c r="I15" s="553"/>
      <c r="J15" s="553"/>
      <c r="K15" s="553"/>
      <c r="L15" s="553"/>
      <c r="M15" s="553"/>
      <c r="N15" s="553"/>
      <c r="O15" s="554"/>
    </row>
    <row r="16" spans="1:15">
      <c r="A16" s="569"/>
      <c r="B16" s="604" t="s">
        <v>353</v>
      </c>
      <c r="C16" s="568"/>
      <c r="D16" s="676">
        <f>SUM(D17:D19)</f>
        <v>821940368.66000009</v>
      </c>
      <c r="E16" s="676">
        <f>SUM(E17:E19)</f>
        <v>798716140.88</v>
      </c>
      <c r="F16" s="676">
        <f>SUM(F17:F21)</f>
        <v>495000000</v>
      </c>
      <c r="G16" s="676">
        <f>SUM(G17:G21)</f>
        <v>1256647634.8099999</v>
      </c>
      <c r="H16" s="553"/>
      <c r="I16" s="553"/>
      <c r="J16" s="553"/>
      <c r="K16" s="553"/>
      <c r="L16" s="553"/>
      <c r="M16" s="553"/>
      <c r="N16" s="553"/>
      <c r="O16" s="554"/>
    </row>
    <row r="17" spans="1:15" ht="28.5" customHeight="1">
      <c r="A17" s="569"/>
      <c r="B17" s="317" t="s">
        <v>354</v>
      </c>
      <c r="C17" s="555">
        <v>1705</v>
      </c>
      <c r="D17" s="677">
        <v>537500000</v>
      </c>
      <c r="E17" s="677">
        <v>521900072.74000001</v>
      </c>
      <c r="F17" s="677"/>
      <c r="G17" s="677">
        <v>513516175.89999998</v>
      </c>
      <c r="H17" s="678">
        <v>41743</v>
      </c>
      <c r="I17" s="678">
        <v>41768</v>
      </c>
      <c r="J17" s="678">
        <v>49059</v>
      </c>
      <c r="K17" s="679" t="s">
        <v>736</v>
      </c>
      <c r="L17" s="556" t="s">
        <v>737</v>
      </c>
      <c r="M17" s="680" t="s">
        <v>738</v>
      </c>
      <c r="N17" s="680">
        <v>0.03</v>
      </c>
      <c r="O17" s="681" t="s">
        <v>739</v>
      </c>
    </row>
    <row r="18" spans="1:15" ht="26.4">
      <c r="A18" s="569"/>
      <c r="B18" s="317" t="s">
        <v>354</v>
      </c>
      <c r="C18" s="555">
        <v>1707</v>
      </c>
      <c r="D18" s="677">
        <v>174967270.58000001</v>
      </c>
      <c r="E18" s="677">
        <v>170274660.54999998</v>
      </c>
      <c r="F18" s="677"/>
      <c r="G18" s="677">
        <v>167700630.36999997</v>
      </c>
      <c r="H18" s="678">
        <v>41865</v>
      </c>
      <c r="I18" s="678">
        <v>41907</v>
      </c>
      <c r="J18" s="678">
        <v>49212</v>
      </c>
      <c r="K18" s="679" t="s">
        <v>736</v>
      </c>
      <c r="L18" s="556" t="s">
        <v>737</v>
      </c>
      <c r="M18" s="680" t="s">
        <v>740</v>
      </c>
      <c r="N18" s="680">
        <v>1.0800000000000001E-2</v>
      </c>
      <c r="O18" s="681" t="s">
        <v>739</v>
      </c>
    </row>
    <row r="19" spans="1:15" ht="26.4">
      <c r="A19" s="569"/>
      <c r="B19" s="317" t="s">
        <v>354</v>
      </c>
      <c r="C19" s="555">
        <v>1708</v>
      </c>
      <c r="D19" s="677">
        <v>109473098.08</v>
      </c>
      <c r="E19" s="677">
        <v>106541407.59000002</v>
      </c>
      <c r="F19" s="677"/>
      <c r="G19" s="677">
        <v>104930828.54000002</v>
      </c>
      <c r="H19" s="678">
        <v>41865</v>
      </c>
      <c r="I19" s="678">
        <v>41907</v>
      </c>
      <c r="J19" s="678">
        <v>12687</v>
      </c>
      <c r="K19" s="679" t="s">
        <v>736</v>
      </c>
      <c r="L19" s="556" t="s">
        <v>737</v>
      </c>
      <c r="M19" s="680" t="s">
        <v>740</v>
      </c>
      <c r="N19" s="680">
        <v>6.7000000000000002E-3</v>
      </c>
      <c r="O19" s="681" t="s">
        <v>739</v>
      </c>
    </row>
    <row r="20" spans="1:15">
      <c r="A20" s="569"/>
      <c r="B20" s="317"/>
      <c r="C20" s="555"/>
      <c r="D20" s="677"/>
      <c r="E20" s="677"/>
      <c r="F20" s="677"/>
      <c r="G20" s="677"/>
      <c r="H20" s="678"/>
      <c r="I20" s="678"/>
      <c r="J20" s="678"/>
      <c r="K20" s="679"/>
      <c r="L20" s="556"/>
      <c r="M20" s="680"/>
      <c r="N20" s="680"/>
      <c r="O20" s="681"/>
    </row>
    <row r="21" spans="1:15" ht="26.4">
      <c r="A21" s="569"/>
      <c r="B21" s="317"/>
      <c r="C21" s="555"/>
      <c r="D21" s="677"/>
      <c r="E21" s="677"/>
      <c r="F21" s="677">
        <v>495000000</v>
      </c>
      <c r="G21" s="677">
        <v>470500000</v>
      </c>
      <c r="H21" s="678"/>
      <c r="I21" s="678"/>
      <c r="J21" s="678"/>
      <c r="K21" s="679" t="s">
        <v>736</v>
      </c>
      <c r="L21" s="556" t="s">
        <v>737</v>
      </c>
      <c r="M21" s="680"/>
      <c r="N21" s="680"/>
      <c r="O21" s="681" t="s">
        <v>739</v>
      </c>
    </row>
    <row r="22" spans="1:15">
      <c r="A22" s="569"/>
      <c r="B22" s="317"/>
      <c r="C22" s="553"/>
      <c r="D22" s="677"/>
      <c r="E22" s="677"/>
      <c r="F22" s="677"/>
      <c r="G22" s="677"/>
      <c r="H22" s="553"/>
      <c r="I22" s="556"/>
      <c r="J22" s="556"/>
      <c r="K22" s="556"/>
      <c r="L22" s="553"/>
      <c r="M22" s="553"/>
      <c r="N22" s="553"/>
      <c r="O22" s="554"/>
    </row>
    <row r="23" spans="1:15">
      <c r="A23" s="570" t="s">
        <v>250</v>
      </c>
      <c r="B23" s="573"/>
      <c r="C23" s="568"/>
      <c r="D23" s="676">
        <f>SUM(D31:D39)</f>
        <v>476222500</v>
      </c>
      <c r="E23" s="676">
        <f>SUM(E31:E39)</f>
        <v>476222500</v>
      </c>
      <c r="F23" s="676">
        <f>SUM(F31:F39)</f>
        <v>0</v>
      </c>
      <c r="G23" s="676">
        <f>SUM(G31:G39)</f>
        <v>476222500</v>
      </c>
      <c r="H23" s="553"/>
      <c r="I23" s="556"/>
      <c r="J23" s="556"/>
      <c r="K23" s="556"/>
      <c r="L23" s="553"/>
      <c r="M23" s="553"/>
      <c r="N23" s="553"/>
      <c r="O23" s="553"/>
    </row>
    <row r="24" spans="1:15">
      <c r="A24" s="570"/>
      <c r="B24" s="573"/>
      <c r="C24" s="568"/>
      <c r="D24" s="676"/>
      <c r="E24" s="676"/>
      <c r="F24" s="676"/>
      <c r="G24" s="676"/>
      <c r="H24" s="553"/>
      <c r="I24" s="556"/>
      <c r="J24" s="556"/>
      <c r="K24" s="556"/>
      <c r="L24" s="553"/>
      <c r="M24" s="553"/>
      <c r="N24" s="553"/>
      <c r="O24" s="553"/>
    </row>
    <row r="25" spans="1:15">
      <c r="A25" s="576" t="s">
        <v>231</v>
      </c>
      <c r="B25" s="317"/>
      <c r="C25" s="553"/>
      <c r="D25" s="677"/>
      <c r="E25" s="677"/>
      <c r="F25" s="677"/>
      <c r="G25" s="677"/>
      <c r="H25" s="553"/>
      <c r="I25" s="553"/>
      <c r="J25" s="553"/>
      <c r="K25" s="553"/>
      <c r="L25" s="553"/>
      <c r="M25" s="553"/>
      <c r="N25" s="553"/>
      <c r="O25" s="553"/>
    </row>
    <row r="26" spans="1:15">
      <c r="A26" s="576"/>
      <c r="B26" s="317"/>
      <c r="C26" s="553"/>
      <c r="D26" s="677"/>
      <c r="E26" s="677"/>
      <c r="F26" s="677"/>
      <c r="G26" s="677"/>
      <c r="H26" s="553"/>
      <c r="I26" s="553"/>
      <c r="J26" s="553"/>
      <c r="K26" s="553"/>
      <c r="L26" s="553"/>
      <c r="M26" s="553"/>
      <c r="N26" s="553"/>
      <c r="O26" s="553"/>
    </row>
    <row r="27" spans="1:15">
      <c r="A27" s="569"/>
      <c r="B27" s="603" t="s">
        <v>352</v>
      </c>
      <c r="C27" s="553"/>
      <c r="D27" s="677">
        <v>0</v>
      </c>
      <c r="E27" s="677">
        <v>0</v>
      </c>
      <c r="F27" s="677">
        <v>0</v>
      </c>
      <c r="G27" s="677">
        <v>0</v>
      </c>
      <c r="H27" s="553"/>
      <c r="I27" s="553"/>
      <c r="J27" s="553"/>
      <c r="K27" s="553"/>
      <c r="L27" s="553"/>
      <c r="M27" s="553"/>
      <c r="N27" s="553"/>
      <c r="O27" s="554"/>
    </row>
    <row r="28" spans="1:15">
      <c r="A28" s="569"/>
      <c r="B28" s="317"/>
      <c r="C28" s="553"/>
      <c r="D28" s="677"/>
      <c r="E28" s="677"/>
      <c r="F28" s="677"/>
      <c r="G28" s="677"/>
      <c r="H28" s="553"/>
      <c r="I28" s="553"/>
      <c r="J28" s="553"/>
      <c r="K28" s="553"/>
      <c r="L28" s="553"/>
      <c r="M28" s="553"/>
      <c r="N28" s="553"/>
      <c r="O28" s="554"/>
    </row>
    <row r="29" spans="1:15">
      <c r="A29" s="569"/>
      <c r="B29" s="604" t="s">
        <v>353</v>
      </c>
      <c r="C29" s="568"/>
      <c r="D29" s="676"/>
      <c r="E29" s="676"/>
      <c r="F29" s="676"/>
      <c r="G29" s="676"/>
      <c r="H29" s="553"/>
      <c r="I29" s="553"/>
      <c r="J29" s="553"/>
      <c r="K29" s="553"/>
      <c r="L29" s="553"/>
      <c r="M29" s="553"/>
      <c r="N29" s="553"/>
      <c r="O29" s="554"/>
    </row>
    <row r="30" spans="1:15">
      <c r="A30" s="569"/>
      <c r="B30" s="317"/>
      <c r="C30" s="553"/>
      <c r="D30" s="677"/>
      <c r="E30" s="677"/>
      <c r="F30" s="677"/>
      <c r="G30" s="677"/>
      <c r="H30" s="553"/>
      <c r="I30" s="556"/>
      <c r="J30" s="556"/>
      <c r="K30" s="556"/>
      <c r="L30" s="553"/>
      <c r="M30" s="553"/>
      <c r="N30" s="553"/>
      <c r="O30" s="553"/>
    </row>
    <row r="31" spans="1:15" ht="41.4">
      <c r="A31" s="569"/>
      <c r="B31" s="572" t="s">
        <v>355</v>
      </c>
      <c r="C31" s="558">
        <v>10549</v>
      </c>
      <c r="D31" s="683">
        <v>83449015</v>
      </c>
      <c r="E31" s="683">
        <v>83449015</v>
      </c>
      <c r="F31" s="683"/>
      <c r="G31" s="683">
        <v>83449015</v>
      </c>
      <c r="H31" s="563">
        <v>40991</v>
      </c>
      <c r="I31" s="563">
        <v>41066</v>
      </c>
      <c r="J31" s="563">
        <v>48372</v>
      </c>
      <c r="K31" s="679" t="s">
        <v>736</v>
      </c>
      <c r="L31" s="555" t="s">
        <v>737</v>
      </c>
      <c r="M31" s="564">
        <v>8.4699999999999998E-2</v>
      </c>
      <c r="N31" s="564">
        <v>8.0000000000000002E-3</v>
      </c>
      <c r="O31" s="562" t="s">
        <v>747</v>
      </c>
    </row>
    <row r="32" spans="1:15">
      <c r="A32" s="569"/>
      <c r="B32" s="572"/>
      <c r="C32" s="558"/>
      <c r="D32" s="683"/>
      <c r="E32" s="683"/>
      <c r="F32" s="683"/>
      <c r="G32" s="683"/>
      <c r="H32" s="563"/>
      <c r="I32" s="563"/>
      <c r="J32" s="563"/>
      <c r="K32" s="563"/>
      <c r="L32" s="555"/>
      <c r="M32" s="558"/>
      <c r="N32" s="564"/>
      <c r="O32" s="562"/>
    </row>
    <row r="33" spans="1:15" ht="41.4">
      <c r="A33" s="569"/>
      <c r="B33" s="572" t="s">
        <v>355</v>
      </c>
      <c r="C33" s="558">
        <v>14504</v>
      </c>
      <c r="D33" s="683">
        <v>6854706</v>
      </c>
      <c r="E33" s="683">
        <v>6854706</v>
      </c>
      <c r="F33" s="683"/>
      <c r="G33" s="683">
        <v>6854706</v>
      </c>
      <c r="H33" s="563">
        <v>41401</v>
      </c>
      <c r="I33" s="563">
        <v>41474</v>
      </c>
      <c r="J33" s="563">
        <v>48747</v>
      </c>
      <c r="K33" s="679" t="s">
        <v>736</v>
      </c>
      <c r="L33" s="555" t="s">
        <v>737</v>
      </c>
      <c r="M33" s="560" t="s">
        <v>748</v>
      </c>
      <c r="N33" s="564">
        <v>1.2999999999999999E-3</v>
      </c>
      <c r="O33" s="562" t="s">
        <v>747</v>
      </c>
    </row>
    <row r="34" spans="1:15">
      <c r="A34" s="569"/>
      <c r="B34" s="572"/>
      <c r="C34" s="558"/>
      <c r="D34" s="683"/>
      <c r="E34" s="683"/>
      <c r="F34" s="683"/>
      <c r="G34" s="683"/>
      <c r="H34" s="563"/>
      <c r="I34" s="563"/>
      <c r="J34" s="563"/>
      <c r="K34" s="563"/>
      <c r="L34" s="555"/>
      <c r="M34" s="558"/>
      <c r="N34" s="564"/>
      <c r="O34" s="562"/>
    </row>
    <row r="35" spans="1:15" ht="41.4">
      <c r="A35" s="569"/>
      <c r="B35" s="572" t="s">
        <v>355</v>
      </c>
      <c r="C35" s="558">
        <v>16868</v>
      </c>
      <c r="D35" s="683">
        <v>72675017</v>
      </c>
      <c r="E35" s="683">
        <v>72675017</v>
      </c>
      <c r="F35" s="683"/>
      <c r="G35" s="683">
        <v>72675017</v>
      </c>
      <c r="H35" s="563">
        <v>41402</v>
      </c>
      <c r="I35" s="563">
        <v>41442</v>
      </c>
      <c r="J35" s="563">
        <v>48747</v>
      </c>
      <c r="K35" s="679" t="s">
        <v>736</v>
      </c>
      <c r="L35" s="555" t="s">
        <v>737</v>
      </c>
      <c r="M35" s="564">
        <v>8.5000000000000006E-2</v>
      </c>
      <c r="N35" s="564">
        <v>6.0000000000000001E-3</v>
      </c>
      <c r="O35" s="562" t="s">
        <v>747</v>
      </c>
    </row>
    <row r="36" spans="1:15">
      <c r="A36" s="569"/>
      <c r="B36" s="572"/>
      <c r="C36" s="558"/>
      <c r="D36" s="683"/>
      <c r="E36" s="683"/>
      <c r="F36" s="683"/>
      <c r="G36" s="683"/>
      <c r="H36" s="563"/>
      <c r="I36" s="563"/>
      <c r="J36" s="563"/>
      <c r="K36" s="563"/>
      <c r="L36" s="555"/>
      <c r="M36" s="558"/>
      <c r="N36" s="564"/>
      <c r="O36" s="562"/>
    </row>
    <row r="37" spans="1:15" ht="41.4">
      <c r="A37" s="569"/>
      <c r="B37" s="572" t="s">
        <v>355</v>
      </c>
      <c r="C37" s="558">
        <v>23328</v>
      </c>
      <c r="D37" s="683">
        <v>104534855</v>
      </c>
      <c r="E37" s="683">
        <v>104534855</v>
      </c>
      <c r="F37" s="683"/>
      <c r="G37" s="683">
        <v>104534855</v>
      </c>
      <c r="H37" s="563">
        <v>41851</v>
      </c>
      <c r="I37" s="563">
        <v>41929</v>
      </c>
      <c r="J37" s="563">
        <v>49234</v>
      </c>
      <c r="K37" s="679" t="s">
        <v>736</v>
      </c>
      <c r="L37" s="555" t="s">
        <v>737</v>
      </c>
      <c r="M37" s="558" t="s">
        <v>749</v>
      </c>
      <c r="N37" s="564">
        <v>5.3E-3</v>
      </c>
      <c r="O37" s="562" t="s">
        <v>747</v>
      </c>
    </row>
    <row r="38" spans="1:15">
      <c r="A38" s="569"/>
      <c r="B38" s="572"/>
      <c r="C38" s="558"/>
      <c r="D38" s="683"/>
      <c r="E38" s="683"/>
      <c r="F38" s="683"/>
      <c r="G38" s="683"/>
      <c r="H38" s="563"/>
      <c r="I38" s="563"/>
      <c r="J38" s="563"/>
      <c r="K38" s="563"/>
      <c r="L38" s="555"/>
      <c r="M38" s="558"/>
      <c r="N38" s="564"/>
      <c r="O38" s="562"/>
    </row>
    <row r="39" spans="1:15" ht="41.4" thickBot="1">
      <c r="A39" s="571"/>
      <c r="B39" s="574" t="s">
        <v>356</v>
      </c>
      <c r="C39" s="684">
        <v>14505</v>
      </c>
      <c r="D39" s="685">
        <v>208708907</v>
      </c>
      <c r="E39" s="685">
        <v>208708907</v>
      </c>
      <c r="F39" s="685"/>
      <c r="G39" s="685">
        <v>208708907</v>
      </c>
      <c r="H39" s="565">
        <v>41103</v>
      </c>
      <c r="I39" s="565">
        <v>41204</v>
      </c>
      <c r="J39" s="565">
        <v>48509</v>
      </c>
      <c r="K39" s="686" t="s">
        <v>736</v>
      </c>
      <c r="L39" s="566" t="s">
        <v>737</v>
      </c>
      <c r="M39" s="567">
        <v>8.1699999999999995E-2</v>
      </c>
      <c r="N39" s="567">
        <v>0.02</v>
      </c>
      <c r="O39" s="687" t="s">
        <v>747</v>
      </c>
    </row>
    <row r="40" spans="1:15" ht="13.8" thickTop="1"/>
    <row r="41" spans="1:15">
      <c r="K41" s="688"/>
    </row>
    <row r="44" spans="1:15">
      <c r="D44" s="248"/>
      <c r="E44" s="248"/>
      <c r="F44" s="248"/>
      <c r="G44" s="248"/>
      <c r="H44" s="552"/>
      <c r="I44" s="552"/>
      <c r="J44" s="552"/>
      <c r="K44" s="552"/>
    </row>
    <row r="45" spans="1:15">
      <c r="H45" s="552"/>
      <c r="I45" s="552"/>
      <c r="J45" s="552"/>
      <c r="K45" s="552"/>
    </row>
    <row r="46" spans="1:15">
      <c r="D46" s="248"/>
      <c r="E46" s="248"/>
      <c r="F46" s="248"/>
      <c r="G46" s="248"/>
      <c r="H46" s="552"/>
      <c r="I46" s="552"/>
      <c r="J46" s="552"/>
      <c r="K46" s="552"/>
    </row>
    <row r="56" spans="4:9">
      <c r="D56" s="248"/>
      <c r="E56" s="248"/>
      <c r="F56" s="248"/>
      <c r="G56" s="248"/>
      <c r="H56" s="552"/>
      <c r="I56" s="552"/>
    </row>
    <row r="57" spans="4:9">
      <c r="D57" s="248"/>
      <c r="E57" s="248"/>
      <c r="F57" s="248"/>
      <c r="G57" s="248"/>
    </row>
  </sheetData>
  <mergeCells count="12">
    <mergeCell ref="O6:O7"/>
    <mergeCell ref="A1:O1"/>
    <mergeCell ref="A3:O3"/>
    <mergeCell ref="A2:O2"/>
    <mergeCell ref="A4:O4"/>
    <mergeCell ref="A6:B7"/>
    <mergeCell ref="C6:C7"/>
    <mergeCell ref="D6:D7"/>
    <mergeCell ref="I6:J6"/>
    <mergeCell ref="L6:L7"/>
    <mergeCell ref="M6:M7"/>
    <mergeCell ref="N6:N7"/>
  </mergeCells>
  <printOptions horizontalCentered="1"/>
  <pageMargins left="0" right="0" top="0.19685039370078741" bottom="0.19685039370078741" header="0" footer="0"/>
  <pageSetup scale="6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6"/>
  <sheetViews>
    <sheetView zoomScale="110" zoomScaleNormal="110" workbookViewId="0">
      <selection activeCell="A13" sqref="A13"/>
    </sheetView>
  </sheetViews>
  <sheetFormatPr baseColWidth="10" defaultColWidth="11.44140625" defaultRowHeight="13.2"/>
  <cols>
    <col min="1" max="1" width="73.44140625" style="243" customWidth="1"/>
    <col min="2" max="2" width="20.88671875" style="243" customWidth="1"/>
    <col min="3" max="3" width="26.6640625" style="243" customWidth="1"/>
    <col min="4" max="16384" width="11.44140625" style="243"/>
  </cols>
  <sheetData>
    <row r="1" spans="1:3" ht="15.6">
      <c r="A1" s="246"/>
      <c r="B1"/>
      <c r="C1"/>
    </row>
    <row r="2" spans="1:3" ht="20.25" customHeight="1">
      <c r="A2" s="753" t="s">
        <v>162</v>
      </c>
      <c r="B2" s="753"/>
      <c r="C2"/>
    </row>
    <row r="3" spans="1:3" ht="20.25" customHeight="1">
      <c r="A3" s="739" t="s">
        <v>484</v>
      </c>
      <c r="B3" s="739"/>
      <c r="C3" s="549"/>
    </row>
    <row r="4" spans="1:3" ht="21" customHeight="1">
      <c r="A4" s="756" t="s">
        <v>357</v>
      </c>
      <c r="B4" s="756"/>
      <c r="C4"/>
    </row>
    <row r="5" spans="1:3" ht="13.8">
      <c r="A5" s="751" t="s">
        <v>15</v>
      </c>
      <c r="B5" s="751"/>
      <c r="C5"/>
    </row>
    <row r="6" spans="1:3" ht="9.75" customHeight="1" thickBot="1">
      <c r="A6" s="246"/>
      <c r="B6"/>
      <c r="C6"/>
    </row>
    <row r="7" spans="1:3" ht="15" thickTop="1" thickBot="1">
      <c r="A7" s="265" t="s">
        <v>137</v>
      </c>
      <c r="B7" s="270" t="s">
        <v>21</v>
      </c>
      <c r="C7"/>
    </row>
    <row r="8" spans="1:3" ht="24" customHeight="1" thickTop="1">
      <c r="A8" s="261" t="s">
        <v>278</v>
      </c>
      <c r="B8" s="610">
        <v>4099408618</v>
      </c>
      <c r="C8"/>
    </row>
    <row r="9" spans="1:3" ht="19.5" customHeight="1">
      <c r="A9" s="261" t="s">
        <v>138</v>
      </c>
      <c r="B9" s="610">
        <v>1455273140</v>
      </c>
      <c r="C9"/>
    </row>
    <row r="10" spans="1:3" ht="20.25" customHeight="1">
      <c r="A10" s="261" t="s">
        <v>139</v>
      </c>
      <c r="B10" s="609">
        <f>SUM(B11:B12)</f>
        <v>706516447</v>
      </c>
      <c r="C10"/>
    </row>
    <row r="11" spans="1:3" ht="19.5" customHeight="1">
      <c r="A11" s="262" t="s">
        <v>750</v>
      </c>
      <c r="B11" s="259">
        <v>85640050</v>
      </c>
      <c r="C11" s="172"/>
    </row>
    <row r="12" spans="1:3" ht="19.5" customHeight="1">
      <c r="A12" s="262" t="s">
        <v>751</v>
      </c>
      <c r="B12" s="259">
        <v>620876397</v>
      </c>
      <c r="C12"/>
    </row>
    <row r="13" spans="1:3" ht="31.5" customHeight="1">
      <c r="A13" s="261" t="s">
        <v>234</v>
      </c>
      <c r="B13" s="610">
        <v>505245004</v>
      </c>
      <c r="C13"/>
    </row>
    <row r="14" spans="1:3" ht="21" customHeight="1">
      <c r="A14" s="260" t="s">
        <v>140</v>
      </c>
      <c r="B14" s="610">
        <v>299235609</v>
      </c>
      <c r="C14"/>
    </row>
    <row r="15" spans="1:3" ht="21.75" customHeight="1">
      <c r="A15" s="261" t="s">
        <v>141</v>
      </c>
      <c r="B15" s="609">
        <f>SUM(B16:B17)</f>
        <v>94790254</v>
      </c>
      <c r="C15"/>
    </row>
    <row r="16" spans="1:3" ht="19.5" customHeight="1">
      <c r="A16" s="263" t="s">
        <v>142</v>
      </c>
      <c r="B16" s="259">
        <v>39482026</v>
      </c>
      <c r="C16"/>
    </row>
    <row r="17" spans="1:3" ht="20.25" customHeight="1">
      <c r="A17" s="263" t="s">
        <v>143</v>
      </c>
      <c r="B17" s="259">
        <v>55308228</v>
      </c>
      <c r="C17"/>
    </row>
    <row r="18" spans="1:3" ht="21" customHeight="1">
      <c r="A18" s="261" t="s">
        <v>144</v>
      </c>
      <c r="B18" s="610">
        <v>130579353</v>
      </c>
      <c r="C18"/>
    </row>
    <row r="19" spans="1:3" ht="30.75" customHeight="1">
      <c r="A19" s="261" t="s">
        <v>145</v>
      </c>
      <c r="B19" s="610">
        <v>227556499</v>
      </c>
      <c r="C19"/>
    </row>
    <row r="20" spans="1:3" ht="9.75" customHeight="1" thickBot="1">
      <c r="A20" s="260"/>
      <c r="B20" s="259"/>
      <c r="C20"/>
    </row>
    <row r="21" spans="1:3" ht="16.8" thickTop="1" thickBot="1">
      <c r="A21" s="271" t="s">
        <v>3</v>
      </c>
      <c r="B21" s="272">
        <f>B19+B18+B15+B14+B13+B10+B9+B8</f>
        <v>7518604924</v>
      </c>
      <c r="C21"/>
    </row>
    <row r="22" spans="1:3" ht="16.2" thickTop="1">
      <c r="A22" s="246"/>
      <c r="B22"/>
      <c r="C22"/>
    </row>
    <row r="23" spans="1:3" ht="15.6">
      <c r="A23" s="246"/>
      <c r="B23" s="172"/>
      <c r="C23"/>
    </row>
    <row r="24" spans="1:3">
      <c r="B24" s="172"/>
      <c r="C24"/>
    </row>
    <row r="25" spans="1:3">
      <c r="B25"/>
      <c r="C25"/>
    </row>
    <row r="26" spans="1:3">
      <c r="B26"/>
      <c r="C26"/>
    </row>
  </sheetData>
  <mergeCells count="4">
    <mergeCell ref="A2:B2"/>
    <mergeCell ref="A4:B4"/>
    <mergeCell ref="A5:B5"/>
    <mergeCell ref="A3:B3"/>
  </mergeCells>
  <printOptions horizontalCentered="1"/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14</vt:i4>
      </vt:variant>
    </vt:vector>
  </HeadingPairs>
  <TitlesOfParts>
    <vt:vector size="34" baseType="lpstr">
      <vt:lpstr>PORTADA</vt:lpstr>
      <vt:lpstr>ANEXO1PROGYNO</vt:lpstr>
      <vt:lpstr>ANEXO2ADMIVA </vt:lpstr>
      <vt:lpstr>ANEXO3MPIOS</vt:lpstr>
      <vt:lpstr>ANEXO4FIDEICOMISOS</vt:lpstr>
      <vt:lpstr>ANEXO5DEUDA</vt:lpstr>
      <vt:lpstr>ANEXO5CDEUDA</vt:lpstr>
      <vt:lpstr>ANEXO 5D DEUDA</vt:lpstr>
      <vt:lpstr>ANEXOS 6APORTFED</vt:lpstr>
      <vt:lpstr>ANEXOS7ADJUDICACION</vt:lpstr>
      <vt:lpstr>anexo8a CLASIF.ECONOMICA</vt:lpstr>
      <vt:lpstr>anexo8B CLASIF.tipoGTO</vt:lpstr>
      <vt:lpstr>9FUNCIONAL</vt:lpstr>
      <vt:lpstr>10 EJE</vt:lpstr>
      <vt:lpstr>11 RAMO </vt:lpstr>
      <vt:lpstr>12ORG </vt:lpstr>
      <vt:lpstr>13FEDERAL </vt:lpstr>
      <vt:lpstr>ANEXO19ISSSTECAM</vt:lpstr>
      <vt:lpstr>ANEXO20RECONCURRENTES</vt:lpstr>
      <vt:lpstr>ANEXO21</vt:lpstr>
      <vt:lpstr>'10 EJE'!Área_de_impresión</vt:lpstr>
      <vt:lpstr>'11 RAMO '!Área_de_impresión</vt:lpstr>
      <vt:lpstr>'9FUNCIONAL'!Área_de_impresión</vt:lpstr>
      <vt:lpstr>ANEXO1PROGYNO!Área_de_impresión</vt:lpstr>
      <vt:lpstr>ANEXO3MPIOS!Área_de_impresión</vt:lpstr>
      <vt:lpstr>ANEXO5DEUDA!Área_de_impresión</vt:lpstr>
      <vt:lpstr>'anexo8a CLASIF.ECONOMICA'!Área_de_impresión</vt:lpstr>
      <vt:lpstr>'anexo8B CLASIF.tipoGTO'!Área_de_impresión</vt:lpstr>
      <vt:lpstr>'11 RAMO '!Títulos_a_imprimir</vt:lpstr>
      <vt:lpstr>'12ORG '!Títulos_a_imprimir</vt:lpstr>
      <vt:lpstr>'13FEDERAL '!Títulos_a_imprimir</vt:lpstr>
      <vt:lpstr>'9FUNCIONAL'!Títulos_a_imprimir</vt:lpstr>
      <vt:lpstr>ANEXO21!Títulos_a_imprimir</vt:lpstr>
      <vt:lpstr>'ANEXO2ADMIVA '!Títulos_a_imprimir</vt:lpstr>
    </vt:vector>
  </TitlesOfParts>
  <Company>Gobierno del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Sría. de Finanzas y Admón.</dc:creator>
  <cp:lastModifiedBy>User</cp:lastModifiedBy>
  <cp:lastPrinted>2016-11-17T19:12:45Z</cp:lastPrinted>
  <dcterms:created xsi:type="dcterms:W3CDTF">2000-12-20T16:32:54Z</dcterms:created>
  <dcterms:modified xsi:type="dcterms:W3CDTF">2016-11-17T19:52:30Z</dcterms:modified>
</cp:coreProperties>
</file>